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updateLinks="always" defaultThemeVersion="124226"/>
  <bookViews>
    <workbookView xWindow="240" yWindow="45" windowWidth="20115" windowHeight="7995" tabRatio="530" activeTab="3"/>
  </bookViews>
  <sheets>
    <sheet name="Stakeholder Preferences" sheetId="1" r:id="rId1"/>
    <sheet name="Output-Stakeholder" sheetId="2" r:id="rId2"/>
    <sheet name="Product Scores" sheetId="8" r:id="rId3"/>
    <sheet name="Product Matching for Region" sheetId="7" r:id="rId4"/>
  </sheets>
  <externalReferences>
    <externalReference r:id="rId5"/>
  </externalReferences>
  <calcPr calcId="125725"/>
</workbook>
</file>

<file path=xl/calcChain.xml><?xml version="1.0" encoding="utf-8"?>
<calcChain xmlns="http://schemas.openxmlformats.org/spreadsheetml/2006/main">
  <c r="B44" i="7"/>
  <c r="P6"/>
  <c r="P27" s="1"/>
  <c r="M6"/>
  <c r="M28" s="1"/>
  <c r="J6"/>
  <c r="J29" s="1"/>
  <c r="G6"/>
  <c r="G30" s="1"/>
  <c r="D6"/>
  <c r="D27" s="1"/>
  <c r="O43" i="8"/>
  <c r="O39"/>
  <c r="O35"/>
  <c r="O31"/>
  <c r="O27"/>
  <c r="O23"/>
  <c r="O19"/>
  <c r="O15" s="1"/>
  <c r="M43"/>
  <c r="M39"/>
  <c r="M35"/>
  <c r="M31"/>
  <c r="M27"/>
  <c r="M23"/>
  <c r="M19"/>
  <c r="K43"/>
  <c r="K39"/>
  <c r="K35"/>
  <c r="K31"/>
  <c r="K27"/>
  <c r="K23"/>
  <c r="K19"/>
  <c r="I43"/>
  <c r="I39"/>
  <c r="I35"/>
  <c r="I31"/>
  <c r="I27"/>
  <c r="I23"/>
  <c r="I19"/>
  <c r="A2" i="2"/>
  <c r="P8" i="7"/>
  <c r="A42" s="1"/>
  <c r="M8"/>
  <c r="A41" s="1"/>
  <c r="J8"/>
  <c r="A40" s="1"/>
  <c r="G8"/>
  <c r="A39" s="1"/>
  <c r="D8"/>
  <c r="A38" s="1"/>
  <c r="N14" i="8"/>
  <c r="L14"/>
  <c r="J14"/>
  <c r="H14"/>
  <c r="F14"/>
  <c r="A4"/>
  <c r="A16"/>
  <c r="B16"/>
  <c r="C16"/>
  <c r="C17"/>
  <c r="C18"/>
  <c r="G19"/>
  <c r="A20"/>
  <c r="B20"/>
  <c r="C20"/>
  <c r="C21"/>
  <c r="C22"/>
  <c r="G23"/>
  <c r="A24"/>
  <c r="B24"/>
  <c r="C24"/>
  <c r="C25"/>
  <c r="C26"/>
  <c r="G27"/>
  <c r="A28"/>
  <c r="B28"/>
  <c r="C28"/>
  <c r="C29"/>
  <c r="C30"/>
  <c r="G31"/>
  <c r="A32"/>
  <c r="B32"/>
  <c r="C32"/>
  <c r="C33"/>
  <c r="C34"/>
  <c r="G35"/>
  <c r="A36"/>
  <c r="B36"/>
  <c r="C36"/>
  <c r="C37"/>
  <c r="C38"/>
  <c r="G39"/>
  <c r="A40"/>
  <c r="B40"/>
  <c r="C40"/>
  <c r="C41"/>
  <c r="C42"/>
  <c r="G43"/>
  <c r="A2" i="7"/>
  <c r="B9"/>
  <c r="A9"/>
  <c r="P10" l="1"/>
  <c r="P14"/>
  <c r="P18"/>
  <c r="P22"/>
  <c r="P26"/>
  <c r="P30"/>
  <c r="P13"/>
  <c r="P17"/>
  <c r="P21"/>
  <c r="P25"/>
  <c r="P29"/>
  <c r="P12"/>
  <c r="P16"/>
  <c r="P20"/>
  <c r="P24"/>
  <c r="P28"/>
  <c r="P11"/>
  <c r="P15"/>
  <c r="P19"/>
  <c r="P23"/>
  <c r="M11"/>
  <c r="M19"/>
  <c r="M23"/>
  <c r="M10"/>
  <c r="M14"/>
  <c r="M18"/>
  <c r="M22"/>
  <c r="M26"/>
  <c r="M30"/>
  <c r="M15"/>
  <c r="M27"/>
  <c r="M13"/>
  <c r="M17"/>
  <c r="M21"/>
  <c r="M25"/>
  <c r="M29"/>
  <c r="M12"/>
  <c r="M16"/>
  <c r="M20"/>
  <c r="M24"/>
  <c r="J11"/>
  <c r="J15"/>
  <c r="J19"/>
  <c r="J23"/>
  <c r="J27"/>
  <c r="J16"/>
  <c r="J28"/>
  <c r="J10"/>
  <c r="J14"/>
  <c r="J18"/>
  <c r="J22"/>
  <c r="J26"/>
  <c r="J30"/>
  <c r="J12"/>
  <c r="J20"/>
  <c r="J24"/>
  <c r="J13"/>
  <c r="J17"/>
  <c r="J21"/>
  <c r="J25"/>
  <c r="G13"/>
  <c r="G17"/>
  <c r="G21"/>
  <c r="G25"/>
  <c r="G29"/>
  <c r="G12"/>
  <c r="G16"/>
  <c r="G20"/>
  <c r="G24"/>
  <c r="G28"/>
  <c r="G11"/>
  <c r="G15"/>
  <c r="G19"/>
  <c r="G23"/>
  <c r="G27"/>
  <c r="G10"/>
  <c r="G14"/>
  <c r="G18"/>
  <c r="G22"/>
  <c r="G26"/>
  <c r="M15" i="8"/>
  <c r="K15"/>
  <c r="I15"/>
  <c r="G15"/>
  <c r="D10" i="7"/>
  <c r="D14"/>
  <c r="D18"/>
  <c r="D22"/>
  <c r="D26"/>
  <c r="D30"/>
  <c r="D13"/>
  <c r="D17"/>
  <c r="D21"/>
  <c r="D25"/>
  <c r="D29"/>
  <c r="D12"/>
  <c r="D16"/>
  <c r="D20"/>
  <c r="D24"/>
  <c r="D28"/>
  <c r="D11"/>
  <c r="D15"/>
  <c r="D19"/>
  <c r="D23"/>
  <c r="M40" i="1"/>
  <c r="L40"/>
  <c r="K40"/>
  <c r="J40"/>
  <c r="I40"/>
  <c r="M39"/>
  <c r="L39"/>
  <c r="K39"/>
  <c r="J39"/>
  <c r="I39"/>
  <c r="M38"/>
  <c r="L38"/>
  <c r="K38"/>
  <c r="J38"/>
  <c r="I38"/>
  <c r="G38"/>
  <c r="F38"/>
  <c r="E38"/>
  <c r="D38"/>
  <c r="C38"/>
  <c r="M36"/>
  <c r="L36"/>
  <c r="K36"/>
  <c r="J36"/>
  <c r="I36"/>
  <c r="M35"/>
  <c r="L35"/>
  <c r="K35"/>
  <c r="J35"/>
  <c r="I35"/>
  <c r="M34"/>
  <c r="L34"/>
  <c r="K34"/>
  <c r="J34"/>
  <c r="I34"/>
  <c r="G34"/>
  <c r="F34"/>
  <c r="E34"/>
  <c r="D34"/>
  <c r="C34"/>
  <c r="M32"/>
  <c r="L32"/>
  <c r="K32"/>
  <c r="J32"/>
  <c r="I32"/>
  <c r="M31"/>
  <c r="L31"/>
  <c r="K31"/>
  <c r="J31"/>
  <c r="I31"/>
  <c r="M30"/>
  <c r="L30"/>
  <c r="K30"/>
  <c r="J30"/>
  <c r="I30"/>
  <c r="G30"/>
  <c r="F30"/>
  <c r="E30"/>
  <c r="D30"/>
  <c r="C30"/>
  <c r="M28"/>
  <c r="L28"/>
  <c r="K28"/>
  <c r="J28"/>
  <c r="I28"/>
  <c r="M27"/>
  <c r="L27"/>
  <c r="K27"/>
  <c r="J27"/>
  <c r="I27"/>
  <c r="M26"/>
  <c r="L26"/>
  <c r="K26"/>
  <c r="J26"/>
  <c r="I26"/>
  <c r="G26"/>
  <c r="F26"/>
  <c r="E26"/>
  <c r="D26"/>
  <c r="C26"/>
  <c r="M24"/>
  <c r="L24"/>
  <c r="K24"/>
  <c r="J24"/>
  <c r="I24"/>
  <c r="M23"/>
  <c r="L23"/>
  <c r="K23"/>
  <c r="J23"/>
  <c r="I23"/>
  <c r="M22"/>
  <c r="L22"/>
  <c r="K22"/>
  <c r="J22"/>
  <c r="I22"/>
  <c r="G22"/>
  <c r="F22"/>
  <c r="E22"/>
  <c r="D22"/>
  <c r="C22"/>
  <c r="M20"/>
  <c r="L20"/>
  <c r="K20"/>
  <c r="J20"/>
  <c r="I20"/>
  <c r="M19"/>
  <c r="L19"/>
  <c r="K19"/>
  <c r="J19"/>
  <c r="I19"/>
  <c r="M18"/>
  <c r="L18"/>
  <c r="K18"/>
  <c r="J18"/>
  <c r="I18"/>
  <c r="G18"/>
  <c r="F18"/>
  <c r="E18"/>
  <c r="D18"/>
  <c r="C18"/>
  <c r="M16"/>
  <c r="L16"/>
  <c r="K16"/>
  <c r="J16"/>
  <c r="I16"/>
  <c r="M15"/>
  <c r="L15"/>
  <c r="K15"/>
  <c r="J15"/>
  <c r="I15"/>
  <c r="M14"/>
  <c r="L14"/>
  <c r="K14"/>
  <c r="J14"/>
  <c r="I14"/>
  <c r="G14"/>
  <c r="F14"/>
  <c r="E14"/>
  <c r="D14"/>
  <c r="C14"/>
  <c r="B13" i="2" l="1"/>
  <c r="B29"/>
  <c r="B30" i="7" s="1"/>
  <c r="B28" i="2"/>
  <c r="B29" i="7" s="1"/>
  <c r="B27" i="2"/>
  <c r="B28" i="7" s="1"/>
  <c r="B26" i="2"/>
  <c r="B27" i="7" s="1"/>
  <c r="B25" i="2"/>
  <c r="B26" i="7" s="1"/>
  <c r="B24" i="2"/>
  <c r="B25" i="7" s="1"/>
  <c r="B23" i="2"/>
  <c r="B24" i="7" s="1"/>
  <c r="B22" i="2"/>
  <c r="B23" i="7" s="1"/>
  <c r="B21" i="2"/>
  <c r="B20"/>
  <c r="B21" i="7" s="1"/>
  <c r="B19" i="2"/>
  <c r="B20" i="7" s="1"/>
  <c r="B18" i="2"/>
  <c r="B19" i="7" s="1"/>
  <c r="B17" i="2"/>
  <c r="B16"/>
  <c r="B15"/>
  <c r="B16" i="7" s="1"/>
  <c r="B14" i="2"/>
  <c r="B15" i="7" s="1"/>
  <c r="B12" i="2"/>
  <c r="B11"/>
  <c r="B10"/>
  <c r="B9"/>
  <c r="A27"/>
  <c r="A28" i="7" s="1"/>
  <c r="A24" i="2"/>
  <c r="A25" i="7" s="1"/>
  <c r="A21" i="2"/>
  <c r="A22" i="7" s="1"/>
  <c r="A18" i="2"/>
  <c r="A19" i="7" s="1"/>
  <c r="A15" i="2"/>
  <c r="A16" i="7" s="1"/>
  <c r="A12" i="2"/>
  <c r="A13" i="7" s="1"/>
  <c r="A9" i="2"/>
  <c r="B54" l="1"/>
  <c r="B38"/>
  <c r="B13" i="7"/>
  <c r="B43" i="2"/>
  <c r="B18" i="7"/>
  <c r="B47" i="2"/>
  <c r="B22" i="7"/>
  <c r="B39" i="2"/>
  <c r="B14" i="7"/>
  <c r="B41" i="2"/>
  <c r="B46"/>
  <c r="A50"/>
  <c r="A53"/>
  <c r="B37"/>
  <c r="B12" i="7"/>
  <c r="B42" i="2"/>
  <c r="B17" i="7"/>
  <c r="A41" i="2"/>
  <c r="B45"/>
  <c r="B49"/>
  <c r="B52"/>
  <c r="B55"/>
  <c r="A35"/>
  <c r="A10" i="7"/>
  <c r="B36" i="2"/>
  <c r="B11" i="7"/>
  <c r="B40" i="2"/>
  <c r="B44"/>
  <c r="B48"/>
  <c r="B51"/>
  <c r="B35"/>
  <c r="B10" i="7"/>
  <c r="A38" i="2"/>
  <c r="A44"/>
  <c r="A47"/>
  <c r="B50"/>
  <c r="B53"/>
  <c r="P30" i="1"/>
  <c r="P23"/>
  <c r="P19"/>
  <c r="O38"/>
  <c r="O23"/>
  <c r="N38"/>
  <c r="R34"/>
  <c r="R32"/>
  <c r="R18"/>
  <c r="N36" l="1"/>
  <c r="O27"/>
  <c r="N26"/>
  <c r="P28"/>
  <c r="O18"/>
  <c r="N31"/>
  <c r="N22"/>
  <c r="O32"/>
  <c r="N19"/>
  <c r="P18"/>
  <c r="Q40"/>
  <c r="Q35"/>
  <c r="Q30"/>
  <c r="Q26"/>
  <c r="Q23"/>
  <c r="Q19"/>
  <c r="N20"/>
  <c r="N18"/>
  <c r="Q18"/>
  <c r="R20"/>
  <c r="P22"/>
  <c r="N24"/>
  <c r="P24"/>
  <c r="O26"/>
  <c r="P27"/>
  <c r="Q28"/>
  <c r="N30"/>
  <c r="P32"/>
  <c r="R31"/>
  <c r="N35"/>
  <c r="Q34"/>
  <c r="R36"/>
  <c r="N40"/>
  <c r="Q39"/>
  <c r="O20"/>
  <c r="P20"/>
  <c r="R19"/>
  <c r="O22"/>
  <c r="N23"/>
  <c r="N28"/>
  <c r="P26"/>
  <c r="Q27"/>
  <c r="P31"/>
  <c r="Q32"/>
  <c r="R30"/>
  <c r="N34"/>
  <c r="R35"/>
  <c r="N39"/>
  <c r="O40"/>
  <c r="Q38"/>
  <c r="O19"/>
  <c r="Q20"/>
  <c r="O24"/>
  <c r="Q24"/>
  <c r="N27"/>
  <c r="O28"/>
  <c r="N32"/>
  <c r="Q31"/>
  <c r="Q36"/>
  <c r="O39"/>
  <c r="Q22"/>
  <c r="G8" i="2"/>
  <c r="F8"/>
  <c r="E8"/>
  <c r="D8"/>
  <c r="C8"/>
  <c r="W13" i="1"/>
  <c r="V13"/>
  <c r="U13"/>
  <c r="T13"/>
  <c r="S13"/>
  <c r="R13"/>
  <c r="Q13"/>
  <c r="P13"/>
  <c r="O13"/>
  <c r="N13"/>
  <c r="A1" i="2"/>
  <c r="M13" i="1"/>
  <c r="L13"/>
  <c r="K13"/>
  <c r="J13"/>
  <c r="I13"/>
  <c r="G13"/>
  <c r="F13"/>
  <c r="E13"/>
  <c r="D13"/>
  <c r="C13"/>
  <c r="N15" l="1"/>
  <c r="W30"/>
  <c r="G21" i="2" s="1"/>
  <c r="R14" i="1"/>
  <c r="W14" s="1"/>
  <c r="V22"/>
  <c r="F15" i="2" s="1"/>
  <c r="N14" i="1"/>
  <c r="Q15"/>
  <c r="V15" s="1"/>
  <c r="F10" i="2" s="1"/>
  <c r="P16" i="1"/>
  <c r="U16" s="1"/>
  <c r="E11" i="2" s="1"/>
  <c r="W18" i="1"/>
  <c r="G12" i="2" s="1"/>
  <c r="V20" i="1"/>
  <c r="F14" i="2" s="1"/>
  <c r="V26" i="1"/>
  <c r="F18" i="2" s="1"/>
  <c r="W34" i="1"/>
  <c r="G24" i="2" s="1"/>
  <c r="Q14" i="1"/>
  <c r="V14" s="1"/>
  <c r="P15"/>
  <c r="U15" s="1"/>
  <c r="E10" i="2" s="1"/>
  <c r="R16" i="1"/>
  <c r="W16" s="1"/>
  <c r="G11" i="2" s="1"/>
  <c r="V19" i="1"/>
  <c r="F13" i="2" s="1"/>
  <c r="V24" i="1"/>
  <c r="F17" i="2" s="1"/>
  <c r="U26" i="1"/>
  <c r="E18" i="2" s="1"/>
  <c r="V30" i="1"/>
  <c r="F21" i="2" s="1"/>
  <c r="U31" i="1"/>
  <c r="E22" i="2" s="1"/>
  <c r="W32" i="1"/>
  <c r="G23" i="2" s="1"/>
  <c r="V40" i="1"/>
  <c r="F29" i="2" s="1"/>
  <c r="Q16" i="1"/>
  <c r="V16" s="1"/>
  <c r="F11" i="2" s="1"/>
  <c r="V38" i="1"/>
  <c r="F27" i="2" s="1"/>
  <c r="M41" i="1"/>
  <c r="I41"/>
  <c r="P14"/>
  <c r="U14" s="1"/>
  <c r="R15"/>
  <c r="W15" s="1"/>
  <c r="G10" i="2" s="1"/>
  <c r="N16" i="1"/>
  <c r="V18"/>
  <c r="F12" i="2" s="1"/>
  <c r="U19" i="1"/>
  <c r="E13" i="2" s="1"/>
  <c r="W20" i="1"/>
  <c r="G14" i="2" s="1"/>
  <c r="V23" i="1"/>
  <c r="F16" i="2" s="1"/>
  <c r="U24" i="1"/>
  <c r="E17" i="2" s="1"/>
  <c r="V28" i="1"/>
  <c r="F20" i="2" s="1"/>
  <c r="U30" i="1"/>
  <c r="E21" i="2" s="1"/>
  <c r="W31" i="1"/>
  <c r="G22" i="2" s="1"/>
  <c r="V34" i="1"/>
  <c r="F24" i="2" s="1"/>
  <c r="K41" i="1"/>
  <c r="V32"/>
  <c r="F23" i="2" s="1"/>
  <c r="V27" i="1"/>
  <c r="F19" i="2" s="1"/>
  <c r="L41" i="1"/>
  <c r="U18"/>
  <c r="E12" i="2" s="1"/>
  <c r="U23" i="1"/>
  <c r="E16" i="2" s="1"/>
  <c r="U28" i="1"/>
  <c r="E20" i="2" s="1"/>
  <c r="V31" i="1"/>
  <c r="F22" i="2" s="1"/>
  <c r="V36" i="1"/>
  <c r="F26" i="2" s="1"/>
  <c r="W36" i="1"/>
  <c r="G26" i="2" s="1"/>
  <c r="U22" i="1"/>
  <c r="E15" i="2" s="1"/>
  <c r="U27" i="1"/>
  <c r="E19" i="2" s="1"/>
  <c r="U32" i="1"/>
  <c r="E23" i="2" s="1"/>
  <c r="V35" i="1"/>
  <c r="F25" i="2" s="1"/>
  <c r="W19" i="1"/>
  <c r="G13" i="2" s="1"/>
  <c r="W35" i="1"/>
  <c r="G25" i="2" s="1"/>
  <c r="U20" i="1"/>
  <c r="E14" i="2" s="1"/>
  <c r="V39" i="1"/>
  <c r="F28" i="2" s="1"/>
  <c r="F41" i="1"/>
  <c r="G9" i="2" l="1"/>
  <c r="E9"/>
  <c r="F9"/>
  <c r="F30" s="1"/>
  <c r="S40" i="1"/>
  <c r="S24"/>
  <c r="S14"/>
  <c r="C9" i="2" s="1"/>
  <c r="S19" i="1"/>
  <c r="S35"/>
  <c r="S36"/>
  <c r="S38"/>
  <c r="S34"/>
  <c r="S15"/>
  <c r="S30"/>
  <c r="S22"/>
  <c r="S39"/>
  <c r="S18"/>
  <c r="S26"/>
  <c r="S20"/>
  <c r="S27"/>
  <c r="S16"/>
  <c r="S23"/>
  <c r="S31"/>
  <c r="S32"/>
  <c r="S28"/>
  <c r="C16" i="2" l="1"/>
  <c r="C15"/>
  <c r="C27"/>
  <c r="C19"/>
  <c r="C23"/>
  <c r="C20"/>
  <c r="C12"/>
  <c r="C17"/>
  <c r="C26"/>
  <c r="C22"/>
  <c r="C14"/>
  <c r="C11"/>
  <c r="C29"/>
  <c r="C28"/>
  <c r="C24"/>
  <c r="C18"/>
  <c r="C13"/>
  <c r="C25"/>
  <c r="C10"/>
  <c r="C21"/>
  <c r="C41" i="1"/>
  <c r="C30" i="2" l="1"/>
  <c r="O31" i="1"/>
  <c r="O30"/>
  <c r="O34" l="1"/>
  <c r="T34" s="1"/>
  <c r="O35"/>
  <c r="T35" s="1"/>
  <c r="O36"/>
  <c r="T36" s="1"/>
  <c r="T23"/>
  <c r="O16"/>
  <c r="T16" s="1"/>
  <c r="T20"/>
  <c r="T19"/>
  <c r="O14"/>
  <c r="T14" s="1"/>
  <c r="T24"/>
  <c r="T18"/>
  <c r="T32"/>
  <c r="O15"/>
  <c r="T15" s="1"/>
  <c r="T40"/>
  <c r="T27"/>
  <c r="T38"/>
  <c r="T28"/>
  <c r="T39"/>
  <c r="T22"/>
  <c r="T26"/>
  <c r="T31"/>
  <c r="D22" i="2" s="1"/>
  <c r="D41" i="1"/>
  <c r="J41"/>
  <c r="T30"/>
  <c r="D24" i="2" l="1"/>
  <c r="D27"/>
  <c r="D28"/>
  <c r="D12"/>
  <c r="D14"/>
  <c r="D26"/>
  <c r="D18"/>
  <c r="D20"/>
  <c r="D17"/>
  <c r="D15"/>
  <c r="D19"/>
  <c r="D23"/>
  <c r="D13"/>
  <c r="D25"/>
  <c r="D10"/>
  <c r="D9"/>
  <c r="D16"/>
  <c r="D29"/>
  <c r="D11"/>
  <c r="D21"/>
  <c r="D30" l="1"/>
  <c r="R38" i="1"/>
  <c r="W38" s="1"/>
  <c r="G27" i="2" s="1"/>
  <c r="R40" i="1"/>
  <c r="W40" s="1"/>
  <c r="G29" i="2" s="1"/>
  <c r="R39" i="1"/>
  <c r="W39" s="1"/>
  <c r="G28" i="2" s="1"/>
  <c r="R23" i="1"/>
  <c r="W23" s="1"/>
  <c r="G16" i="2" s="1"/>
  <c r="R22" i="1"/>
  <c r="W22" s="1"/>
  <c r="G15" i="2" s="1"/>
  <c r="R24" i="1"/>
  <c r="W24" s="1"/>
  <c r="G17" i="2" s="1"/>
  <c r="R27" i="1"/>
  <c r="W27" s="1"/>
  <c r="G19" i="2" s="1"/>
  <c r="R28" i="1"/>
  <c r="W28" s="1"/>
  <c r="G20" i="2" s="1"/>
  <c r="R26" i="1"/>
  <c r="W26" s="1"/>
  <c r="G18" i="2" s="1"/>
  <c r="G41" i="1"/>
  <c r="X20"/>
  <c r="X16"/>
  <c r="X30"/>
  <c r="X31"/>
  <c r="X18"/>
  <c r="X19"/>
  <c r="P40"/>
  <c r="U40" s="1"/>
  <c r="P39"/>
  <c r="U39" s="1"/>
  <c r="P38"/>
  <c r="U38" s="1"/>
  <c r="P35"/>
  <c r="U35" s="1"/>
  <c r="P34"/>
  <c r="U34" s="1"/>
  <c r="P36"/>
  <c r="U36" s="1"/>
  <c r="E41"/>
  <c r="C37" i="2" l="1"/>
  <c r="C47"/>
  <c r="G30"/>
  <c r="C48"/>
  <c r="C39"/>
  <c r="C38"/>
  <c r="C40"/>
  <c r="X24" i="1"/>
  <c r="X27"/>
  <c r="X15"/>
  <c r="X26"/>
  <c r="X28"/>
  <c r="X32"/>
  <c r="X23"/>
  <c r="X22"/>
  <c r="X14"/>
  <c r="E29" i="2"/>
  <c r="X40" i="1"/>
  <c r="C55" i="2" s="1"/>
  <c r="E28"/>
  <c r="X39" i="1"/>
  <c r="C54" i="2" s="1"/>
  <c r="E27"/>
  <c r="X38" i="1"/>
  <c r="C53" i="2" s="1"/>
  <c r="E25"/>
  <c r="X35" i="1"/>
  <c r="C51" i="2" s="1"/>
  <c r="E24"/>
  <c r="X34" i="1"/>
  <c r="E26" i="2"/>
  <c r="X36" i="1"/>
  <c r="C52" i="2" s="1"/>
  <c r="C41" l="1"/>
  <c r="C44"/>
  <c r="C35"/>
  <c r="C46"/>
  <c r="C43"/>
  <c r="C49"/>
  <c r="C45"/>
  <c r="E30"/>
  <c r="C50"/>
  <c r="C42"/>
  <c r="C36"/>
  <c r="C57" l="1"/>
  <c r="C5" i="7"/>
  <c r="C29" l="1"/>
  <c r="C25"/>
  <c r="C21"/>
  <c r="C17"/>
  <c r="C13"/>
  <c r="C26"/>
  <c r="C27"/>
  <c r="C14"/>
  <c r="C12"/>
  <c r="C15"/>
  <c r="C16"/>
  <c r="C22"/>
  <c r="C24"/>
  <c r="C28"/>
  <c r="C11"/>
  <c r="C19"/>
  <c r="C18"/>
  <c r="C10"/>
  <c r="C20"/>
  <c r="C23"/>
  <c r="C30"/>
  <c r="L13" l="1"/>
  <c r="K13"/>
  <c r="N13"/>
  <c r="H13"/>
  <c r="R13"/>
  <c r="F13"/>
  <c r="Q13"/>
  <c r="E13"/>
  <c r="O13"/>
  <c r="I13"/>
  <c r="E29"/>
  <c r="L29"/>
  <c r="N29"/>
  <c r="H29"/>
  <c r="R29"/>
  <c r="F29"/>
  <c r="Q29"/>
  <c r="K29"/>
  <c r="O29"/>
  <c r="I29"/>
  <c r="H10"/>
  <c r="O10"/>
  <c r="F10"/>
  <c r="K10"/>
  <c r="E10"/>
  <c r="L10"/>
  <c r="I10"/>
  <c r="N10"/>
  <c r="R10"/>
  <c r="Q10"/>
  <c r="H28"/>
  <c r="F28"/>
  <c r="Q28"/>
  <c r="I28"/>
  <c r="R28"/>
  <c r="L28"/>
  <c r="O28"/>
  <c r="E28"/>
  <c r="N28"/>
  <c r="K28"/>
  <c r="O15"/>
  <c r="L15"/>
  <c r="I15"/>
  <c r="H15"/>
  <c r="N15"/>
  <c r="R15"/>
  <c r="K15"/>
  <c r="E15"/>
  <c r="F15"/>
  <c r="Q15"/>
  <c r="O26"/>
  <c r="F26"/>
  <c r="K26"/>
  <c r="R26"/>
  <c r="L26"/>
  <c r="I26"/>
  <c r="N26"/>
  <c r="H26"/>
  <c r="E26"/>
  <c r="Q26"/>
  <c r="O25"/>
  <c r="I25"/>
  <c r="L25"/>
  <c r="N25"/>
  <c r="E25"/>
  <c r="H25"/>
  <c r="R25"/>
  <c r="F25"/>
  <c r="K25"/>
  <c r="Q25"/>
  <c r="L30"/>
  <c r="I30"/>
  <c r="H30"/>
  <c r="K30"/>
  <c r="N30"/>
  <c r="E30"/>
  <c r="Q30"/>
  <c r="R30"/>
  <c r="O30"/>
  <c r="F30"/>
  <c r="H18"/>
  <c r="E18"/>
  <c r="Q18"/>
  <c r="R18"/>
  <c r="O18"/>
  <c r="F18"/>
  <c r="K18"/>
  <c r="L18"/>
  <c r="I18"/>
  <c r="N18"/>
  <c r="L24"/>
  <c r="O24"/>
  <c r="E24"/>
  <c r="N24"/>
  <c r="K24"/>
  <c r="I24"/>
  <c r="H24"/>
  <c r="F24"/>
  <c r="Q24"/>
  <c r="R24"/>
  <c r="I12"/>
  <c r="H12"/>
  <c r="Q12"/>
  <c r="F12"/>
  <c r="R12"/>
  <c r="E12"/>
  <c r="L12"/>
  <c r="O12"/>
  <c r="K12"/>
  <c r="N12"/>
  <c r="R20"/>
  <c r="L20"/>
  <c r="O20"/>
  <c r="E20"/>
  <c r="N20"/>
  <c r="K20"/>
  <c r="H20"/>
  <c r="I20"/>
  <c r="F20"/>
  <c r="Q20"/>
  <c r="H11"/>
  <c r="F11"/>
  <c r="O11"/>
  <c r="L11"/>
  <c r="I11"/>
  <c r="N11"/>
  <c r="R11"/>
  <c r="K11"/>
  <c r="E11"/>
  <c r="Q11"/>
  <c r="F16"/>
  <c r="Q16"/>
  <c r="R16"/>
  <c r="E16"/>
  <c r="L16"/>
  <c r="O16"/>
  <c r="I16"/>
  <c r="N16"/>
  <c r="K16"/>
  <c r="H16"/>
  <c r="F27"/>
  <c r="E27"/>
  <c r="L27"/>
  <c r="I27"/>
  <c r="H27"/>
  <c r="N27"/>
  <c r="R27"/>
  <c r="O27"/>
  <c r="K27"/>
  <c r="Q27"/>
  <c r="E21"/>
  <c r="R21"/>
  <c r="F21"/>
  <c r="Q21"/>
  <c r="O21"/>
  <c r="I21"/>
  <c r="L21"/>
  <c r="N21"/>
  <c r="H21"/>
  <c r="K21"/>
  <c r="F23"/>
  <c r="Q23"/>
  <c r="L23"/>
  <c r="I23"/>
  <c r="H23"/>
  <c r="N23"/>
  <c r="E23"/>
  <c r="R23"/>
  <c r="O23"/>
  <c r="K23"/>
  <c r="R19"/>
  <c r="K19"/>
  <c r="E19"/>
  <c r="O19"/>
  <c r="Q19"/>
  <c r="F19"/>
  <c r="L19"/>
  <c r="I19"/>
  <c r="H19"/>
  <c r="N19"/>
  <c r="R22"/>
  <c r="E22"/>
  <c r="Q22"/>
  <c r="O22"/>
  <c r="F22"/>
  <c r="K22"/>
  <c r="L22"/>
  <c r="I22"/>
  <c r="H22"/>
  <c r="N22"/>
  <c r="R14"/>
  <c r="L14"/>
  <c r="I14"/>
  <c r="N14"/>
  <c r="E14"/>
  <c r="Q14"/>
  <c r="K14"/>
  <c r="O14"/>
  <c r="F14"/>
  <c r="H14"/>
  <c r="H17"/>
  <c r="R17"/>
  <c r="F17"/>
  <c r="E17"/>
  <c r="Q17"/>
  <c r="K17"/>
  <c r="O17"/>
  <c r="I17"/>
  <c r="L17"/>
  <c r="N17"/>
  <c r="E31" l="1"/>
  <c r="B38" s="1"/>
  <c r="H31"/>
  <c r="B39" s="1"/>
  <c r="Q31"/>
  <c r="B42" s="1"/>
  <c r="N31"/>
  <c r="B41" s="1"/>
  <c r="K31"/>
  <c r="B40" s="1"/>
</calcChain>
</file>

<file path=xl/sharedStrings.xml><?xml version="1.0" encoding="utf-8"?>
<sst xmlns="http://schemas.openxmlformats.org/spreadsheetml/2006/main" count="162" uniqueCount="136">
  <si>
    <t>Symbol</t>
  </si>
  <si>
    <t>Stakeholder Category</t>
  </si>
  <si>
    <t xml:space="preserve">SKEW </t>
  </si>
  <si>
    <t>S01</t>
  </si>
  <si>
    <t>COOK</t>
  </si>
  <si>
    <t>S02</t>
  </si>
  <si>
    <t>B.</t>
  </si>
  <si>
    <t>C.</t>
  </si>
  <si>
    <t>Economics</t>
  </si>
  <si>
    <t xml:space="preserve">D. </t>
  </si>
  <si>
    <t xml:space="preserve">E. </t>
  </si>
  <si>
    <t>Supply and Service</t>
  </si>
  <si>
    <t xml:space="preserve">F. </t>
  </si>
  <si>
    <t>Environmental Impacts</t>
  </si>
  <si>
    <t xml:space="preserve">G.  </t>
  </si>
  <si>
    <t xml:space="preserve">Fuel/Energy Source Related Issues </t>
  </si>
  <si>
    <t>CHARACTERISTICS</t>
  </si>
  <si>
    <t>WEIGHT_1 (FROM FIELD DATA)</t>
  </si>
  <si>
    <t>WEIGHT_2 (FROM FIELD DATA)</t>
  </si>
  <si>
    <t>WEIGHT * SKEW</t>
  </si>
  <si>
    <t>SUBCHARACTERISTICS</t>
  </si>
  <si>
    <t>A1. Boiling performance (rice making)</t>
  </si>
  <si>
    <t>A2. Roasting performance (roti making)</t>
  </si>
  <si>
    <t>A3. Frying performance (use of kadhai)</t>
  </si>
  <si>
    <t>C1. Operating expense of the device</t>
  </si>
  <si>
    <t>D1. Smoke and soot emissions</t>
  </si>
  <si>
    <t>D2. Stability of the device during use</t>
  </si>
  <si>
    <t>D3. Temperature of outer body of device</t>
  </si>
  <si>
    <t>E2. Support to user offered by manufacturer</t>
  </si>
  <si>
    <t>E3. Production capacity of the manufacturer</t>
  </si>
  <si>
    <t>F1. Energy Efficiency</t>
  </si>
  <si>
    <t>F2. Carbon Emission Reduction</t>
  </si>
  <si>
    <t>F3. Carbon Footprint of the device over its lifecycle</t>
  </si>
  <si>
    <t>G1. Possibility of using with a range of fuel types</t>
  </si>
  <si>
    <t>G2. Possibility of procuring fuel locally</t>
  </si>
  <si>
    <t>G3. Processing of fuel required/not required by user</t>
  </si>
  <si>
    <r>
      <t>A.</t>
    </r>
    <r>
      <rPr>
        <sz val="11"/>
        <color theme="1"/>
        <rFont val="Calibri"/>
        <family val="2"/>
        <scheme val="minor"/>
      </rPr>
      <t xml:space="preserve">   </t>
    </r>
  </si>
  <si>
    <r>
      <t>Safety</t>
    </r>
    <r>
      <rPr>
        <b/>
        <sz val="11"/>
        <rFont val="Calibri"/>
        <family val="2"/>
        <scheme val="minor"/>
      </rPr>
      <t xml:space="preserve">	</t>
    </r>
  </si>
  <si>
    <t>STAKEHOLDER PREFERENCE - 2</t>
  </si>
  <si>
    <t>COMBINED STAKEHOLDER PREFERENCE</t>
  </si>
  <si>
    <t>STAKEHOLDER PREFERENCE - 1</t>
  </si>
  <si>
    <t>WEIGHT = WEIGHT_1*WEIGHT_2</t>
  </si>
  <si>
    <t xml:space="preserve">Time taken to bring water to boil from Room Temperature, with recommended procedure of use. </t>
  </si>
  <si>
    <t>Time less than 25% or more of the LPG stove time = 10, Time less than LPG stove by 10-25% = 8, Time within 10% of LPG stove time = 5, Time more than LPG stove by 10-25% = 2, Time more than 25% of the LPG stove time = 0</t>
  </si>
  <si>
    <t>Time less than 25% or more of the LPG oven = 10, Time less than LPG oven by 10-25% = 8, Time within 10% of LPG oven = 5, Time more than LPG oven by 10-25% = 2, Time more than 25% of the LPG oven = 0</t>
  </si>
  <si>
    <t>YES to FOUR questions = 10, YES to THREE questions = 8, YES to TWO questions = 5, YES to ONE question = 2, YES to ZERO questions = 0</t>
  </si>
  <si>
    <t xml:space="preserve">Place the device with the cooking vessel size recommended by the manufacturer on a tiltable platform. The angle of tilt at which the assembly topples over is a measure of stability. </t>
  </si>
  <si>
    <t>Tilt angle more than 25% of that for LPG stove =10, Tilt angle more than 10-25% of that of LPG stove = 8, Tilt angle with 10% of that of LPG = 5, Tilt angle less than 10-25% of that of LPG stove = 2, Tilt angle more than 25% of that for LPG stove = 0</t>
  </si>
  <si>
    <t xml:space="preserve">The outer temperature of the device is equal to the room temperature =10, The outer temperature of the device is higher than the room temperature but less than 60 deg C = 8, The outer temperature of the device is higher than 60 deg C = 0. </t>
  </si>
  <si>
    <t>As per information provided by manufacturer on the following counts: (a) user training or sufficiently detailed training manual - pictorial and/or multi-ligual, (b) service and maintenance support, (c) replacement warranty, (d) credit or instalment or any other user-friendly payment options</t>
  </si>
  <si>
    <t>ALL FOUR offered = 10, ANY THREE offered =8, ANY TWO offered = 5, ANY ONE offered = 2, NONE offered = 0</t>
  </si>
  <si>
    <t>As per information provided by manufacturer</t>
  </si>
  <si>
    <t>Test to be conducted as per the national standard (if not available, then international standard) for that particular type of device</t>
  </si>
  <si>
    <t>Carbon footrprinting of the production and disposal processes. Comparison with respect to carbon footprint of LPG stove</t>
  </si>
  <si>
    <t>CF less by 25% or more compared to LPG stove = 10, CF less by 10-25% compared to LPG stove = 8, CF within 10% of that of LPG stove = 5, CF more by more than 10% compared to LPG stove = 0</t>
  </si>
  <si>
    <t>Information given by manufacturer + Location specific data</t>
  </si>
  <si>
    <t>SUB-CHARACTERISTICS</t>
  </si>
  <si>
    <t>EVALUATION TEST</t>
  </si>
  <si>
    <t>TOTAL</t>
  </si>
  <si>
    <t>Does the recommended process of use of the device lead to production of any saleable bye products? Does the device get carbon credits the income from which is directly or indirectly passed on to the user? Does the device have a nonzero scrap value after being used as a primary cooking device over the expected lifetime? Does the manufacturer offer a discount on new device purchase on return of used/scraped device?</t>
  </si>
  <si>
    <t>Efficiency equal to or more than the national standard = 10, Efficiency below the national standard within 10% = 8, Efficiency less than national stanadard by more than 10% = 0</t>
  </si>
  <si>
    <t>operates with varied fuel types (e.g. traditional stove operating with cowdung cakes to biomass briquettes) = 10, Operates only with a single standard fuel/energy source recommended by manufacturer (e.g., LPG) = 5</t>
  </si>
  <si>
    <t>MARKING SCHEME</t>
  </si>
  <si>
    <t>BUYER</t>
  </si>
  <si>
    <t>S03</t>
  </si>
  <si>
    <t>S04</t>
  </si>
  <si>
    <t>S05</t>
  </si>
  <si>
    <t>DO NOT PUT SKEW = 0</t>
  </si>
  <si>
    <t xml:space="preserve">Check </t>
  </si>
  <si>
    <t>(Column total =20)</t>
  </si>
  <si>
    <t>(column total = 70)</t>
  </si>
  <si>
    <t>A-Totals</t>
  </si>
  <si>
    <t>B-Totals</t>
  </si>
  <si>
    <t>C-Totals</t>
  </si>
  <si>
    <t>D-Totals</t>
  </si>
  <si>
    <t>E-Totals</t>
  </si>
  <si>
    <t>F-Totals</t>
  </si>
  <si>
    <t>G-Totals</t>
  </si>
  <si>
    <t>WEIGHT*SKEW</t>
  </si>
  <si>
    <t>STAKEHOLDER PREFERENCE INDEX</t>
  </si>
  <si>
    <t>REGIONAL PREFERENCE INDEX</t>
  </si>
  <si>
    <t>COOKING ENERGY SERVICE DECISION SUPPORT TOOL: PART 1: STAKEHOLDER PREFERENCES</t>
  </si>
  <si>
    <t xml:space="preserve">Insert data only in green highlighted cells. DO NOT edit any other cells. </t>
  </si>
  <si>
    <t>COOKING ENERGY SERVICE DECISION SUPPORT TOOL: PART 2: PRODUCT ASSESSMENT</t>
  </si>
  <si>
    <t xml:space="preserve">It is recommended that the actual tests for ALL the characteristics be carried out by a third party laboratory for ALL the products being compared. </t>
  </si>
  <si>
    <t xml:space="preserve">Time taken to increase the temperature of a gridle to 200 deg C starting from room temperature, with recommended procedure of use. </t>
  </si>
  <si>
    <t xml:space="preserve">Time taken to increase the temperature of oil in a frying pan to 200 deg C starting from room temperature, with recommended procedure of use. </t>
  </si>
  <si>
    <t>Cost of fuel/energy source for one day’s cooking</t>
  </si>
  <si>
    <t xml:space="preserve">Measurement as per the national/international air quality standards and corresponding test protocolas applicable to the technology </t>
  </si>
  <si>
    <t>BOTH CO and PM2.5 meet standards = 10, BOTH or either CO and PM2.5 are exceeding standard by not more than 10% = 8, ANY ONE or BOTH standards not met (measurement is less than the standard by more than 10%) = 0</t>
  </si>
  <si>
    <t xml:space="preserve">Measurement of temperature of the outer surface of the device, as per the national/international standard test protocol applicable to the technology </t>
  </si>
  <si>
    <r>
      <t xml:space="preserve">Within India, monthly output possible above </t>
    </r>
    <r>
      <rPr>
        <b/>
        <sz val="11"/>
        <color theme="1"/>
        <rFont val="Calibri"/>
        <family val="2"/>
      </rPr>
      <t>XX</t>
    </r>
    <r>
      <rPr>
        <sz val="11"/>
        <color theme="1"/>
        <rFont val="Calibri"/>
        <family val="2"/>
      </rPr>
      <t xml:space="preserve"> per month =10, From outside India, monthly output above </t>
    </r>
    <r>
      <rPr>
        <b/>
        <sz val="11"/>
        <color theme="1"/>
        <rFont val="Calibri"/>
        <family val="2"/>
      </rPr>
      <t>XX</t>
    </r>
    <r>
      <rPr>
        <sz val="11"/>
        <color theme="1"/>
        <rFont val="Calibri"/>
        <family val="2"/>
      </rPr>
      <t xml:space="preserve"> per month = 8, Within India, monthly output possible below </t>
    </r>
    <r>
      <rPr>
        <b/>
        <sz val="11"/>
        <color theme="1"/>
        <rFont val="Calibri"/>
        <family val="2"/>
      </rPr>
      <t>XX</t>
    </r>
    <r>
      <rPr>
        <sz val="11"/>
        <color theme="1"/>
        <rFont val="Calibri"/>
        <family val="2"/>
      </rPr>
      <t xml:space="preserve"> per month = 5, From outside India, monthly output below </t>
    </r>
    <r>
      <rPr>
        <b/>
        <sz val="11"/>
        <color theme="1"/>
        <rFont val="Calibri"/>
        <family val="2"/>
      </rPr>
      <t>XX</t>
    </r>
    <r>
      <rPr>
        <sz val="11"/>
        <color theme="1"/>
        <rFont val="Calibri"/>
        <family val="2"/>
      </rPr>
      <t xml:space="preserve"> per month = 2.</t>
    </r>
  </si>
  <si>
    <t>Assuming the maximum GHG emissons of 1 ton CO2 eq per ton of fire wood used in a traditional wood stove, the emissions can be estimated in terms of potential fuel wood saving.</t>
  </si>
  <si>
    <r>
      <t xml:space="preserve">No processing required =10, Processing time less than </t>
    </r>
    <r>
      <rPr>
        <b/>
        <sz val="11"/>
        <color theme="1"/>
        <rFont val="Calibri"/>
        <family val="2"/>
      </rPr>
      <t>XX</t>
    </r>
    <r>
      <rPr>
        <sz val="11"/>
        <color theme="1"/>
        <rFont val="Calibri"/>
        <family val="2"/>
      </rPr>
      <t xml:space="preserve"> min = 8, Processing time </t>
    </r>
    <r>
      <rPr>
        <b/>
        <sz val="11"/>
        <color theme="1"/>
        <rFont val="Calibri"/>
        <family val="2"/>
      </rPr>
      <t>XX</t>
    </r>
    <r>
      <rPr>
        <sz val="11"/>
        <color theme="1"/>
        <rFont val="Calibri"/>
        <family val="2"/>
      </rPr>
      <t xml:space="preserve"> min = 5, Processing time more than </t>
    </r>
    <r>
      <rPr>
        <b/>
        <sz val="11"/>
        <color theme="1"/>
        <rFont val="Calibri"/>
        <family val="2"/>
      </rPr>
      <t>XX</t>
    </r>
    <r>
      <rPr>
        <sz val="11"/>
        <color theme="1"/>
        <rFont val="Calibri"/>
        <family val="2"/>
      </rPr>
      <t xml:space="preserve"> min = 2</t>
    </r>
  </si>
  <si>
    <t>The limits in yellow highlighted cells need to be set by the tool user.</t>
  </si>
  <si>
    <t>Product</t>
  </si>
  <si>
    <t>MARKS</t>
  </si>
  <si>
    <t>GHG emissions reduced by 75% or more comapred to Firewood = 10, GHG emissions reduced by 50-75% compared to Firewood = 8, GHG emissions reduced by less than 50% of Firewood = 5, GHG emissions within 10% of that of Firewood= 2, GHG emissions more than 10% of that of Firewood = 0</t>
  </si>
  <si>
    <t>Amount less by 25% or more of the LPG stove = 10, Amount less by 10-25% of the LPG stove = 8, Amount within 10% of LPG stove = 5, Amount more by 10-25% of LPG stove = 2, Amount more by more than 25% of LPG stove = 0</t>
  </si>
  <si>
    <t>Versatility_1</t>
  </si>
  <si>
    <t>Versatility_2</t>
  </si>
  <si>
    <t>MANUFCTURER / TECHNOLOGY DEVELOPER</t>
  </si>
  <si>
    <t>DISTRIBUTOR / PROJECT IMPLEMENTER</t>
  </si>
  <si>
    <t>REGULATOR / FUNDER</t>
  </si>
  <si>
    <t>B2. Ability to cook multiple items simultaneously</t>
  </si>
  <si>
    <t>B3. Ability to deliver non-cooking thermal services</t>
  </si>
  <si>
    <t xml:space="preserve">Number of items that can be cooked at the same time. </t>
  </si>
  <si>
    <t>Ability to cook more than two items at a time: 10, Ability to cook two items at a time: 8, Ability to cook one item at a time: 5</t>
  </si>
  <si>
    <t>Number of heat-based non-cooking service as a bye product of cooking such as hot water, or space heating, or food drying, etc.</t>
  </si>
  <si>
    <t>Ability to perform one or more other thermal services besides cooking: 10, Ability to do only cooking: 5</t>
  </si>
  <si>
    <t>B1. Ability to modulate heat input to cooking pot</t>
  </si>
  <si>
    <t>C2. Capital cost of the device</t>
  </si>
  <si>
    <t>C3. Possible direct earning from use</t>
  </si>
  <si>
    <t>E1. Durability / Expected life in years</t>
  </si>
  <si>
    <t>Is it possible to reduce or increase the heat going to the cooking pot using a simple procedure, as recommended by manufacturer?</t>
  </si>
  <si>
    <t>Answer YES = 10, Answer NO = 5</t>
  </si>
  <si>
    <t>Use the data given by manufacturer. MRP in Indian Rupees. Comparison is to be made with an equivalent LPG stove (e.g., single pot stove to be compared with single burner LPG stove)</t>
  </si>
  <si>
    <t>As per instructions provided by manufacturer, for how many years can the device be used without major repairs?</t>
  </si>
  <si>
    <t>FIVE years or more = 10, THREE to FIVE years = 8, THREE years = 5, TWO years = 2, Less than TWO years = 0</t>
  </si>
  <si>
    <t>PRODUCT RANK</t>
  </si>
  <si>
    <t>OUTCOME</t>
  </si>
  <si>
    <t>%</t>
  </si>
  <si>
    <t>COOKING ENERGY SERVICE DECISION SUPPORT TOOL: PART 3: PRODUCT MATCHING WITH REGIONAL PREFERENCES</t>
  </si>
  <si>
    <t>INFERENCE</t>
  </si>
  <si>
    <t>REGIONAL PREFERENCE RANK</t>
  </si>
  <si>
    <r>
      <rPr>
        <b/>
        <sz val="12"/>
        <color theme="1"/>
        <rFont val="Calibri"/>
        <family val="2"/>
        <scheme val="minor"/>
      </rPr>
      <t>Intervention Possible</t>
    </r>
    <r>
      <rPr>
        <sz val="12"/>
        <color theme="1"/>
        <rFont val="Calibri"/>
        <family val="2"/>
        <scheme val="minor"/>
      </rPr>
      <t xml:space="preserve">: The product possesses the sub-characteristic, but it is not valued by stakeholders in the region. This issue may be addressed either by awareness raising, advertising, or policy intervention. </t>
    </r>
  </si>
  <si>
    <r>
      <rPr>
        <b/>
        <sz val="12"/>
        <color theme="1"/>
        <rFont val="Calibri"/>
        <family val="2"/>
        <scheme val="minor"/>
      </rPr>
      <t>R&amp;D Required</t>
    </r>
    <r>
      <rPr>
        <sz val="12"/>
        <color theme="1"/>
        <rFont val="Calibri"/>
        <family val="2"/>
        <scheme val="minor"/>
      </rPr>
      <t xml:space="preserve">: The product does not possess the sub-characteristic that is valued by stakeholders in the region. Research and development may be undertaken to modify the product accordingly. </t>
    </r>
  </si>
  <si>
    <t>PRODUCT</t>
  </si>
  <si>
    <t>THRESHOLD OF CCEPTANCE AS % OF MAXIMUM PREFERENCE INDEX</t>
  </si>
  <si>
    <t xml:space="preserve">THRESHOLD OF CCEPTANCE AS % OF MAXIMUM VALUE (need not be same for both). </t>
  </si>
  <si>
    <t>PRODUCT MARKS</t>
  </si>
  <si>
    <t>NUMBER OF MATCHES</t>
  </si>
  <si>
    <t xml:space="preserve">Explanation of INFERENCES: </t>
  </si>
  <si>
    <t>Sr No</t>
  </si>
  <si>
    <t>Reommended fuel(s)/energy source(s) produced using local resources within 10 km area of user household = 10, Reommended fuel(s)/energy source(s) available through supply chain within 10 km area of user household = 8, Reommended fuel(s)/energy source(s) produced using regional resources but within 10 km area of user household = 5, Reommended fuel(s)/energy source(s) available through supply chain but beyond 10 km area of user household = 2</t>
  </si>
  <si>
    <t>Maximum matches possible</t>
  </si>
</sst>
</file>

<file path=xl/styles.xml><?xml version="1.0" encoding="utf-8"?>
<styleSheet xmlns="http://schemas.openxmlformats.org/spreadsheetml/2006/main">
  <numFmts count="2">
    <numFmt numFmtId="164" formatCode="0.0%"/>
    <numFmt numFmtId="165" formatCode=";;;"/>
  </numFmts>
  <fonts count="26">
    <font>
      <sz val="11"/>
      <color theme="1"/>
      <name val="Calibri"/>
      <family val="2"/>
      <scheme val="minor"/>
    </font>
    <font>
      <b/>
      <sz val="11"/>
      <color theme="1"/>
      <name val="Calibri"/>
      <family val="2"/>
      <scheme val="minor"/>
    </font>
    <font>
      <sz val="11"/>
      <color rgb="FF000000"/>
      <name val="Calibri"/>
      <family val="2"/>
      <scheme val="minor"/>
    </font>
    <font>
      <b/>
      <sz val="11"/>
      <name val="Calibri"/>
      <family val="2"/>
      <scheme val="minor"/>
    </font>
    <font>
      <sz val="11"/>
      <name val="Calibri"/>
      <family val="2"/>
      <scheme val="minor"/>
    </font>
    <font>
      <b/>
      <u/>
      <sz val="11"/>
      <name val="Calibri"/>
      <family val="2"/>
      <scheme val="minor"/>
    </font>
    <font>
      <u/>
      <sz val="11"/>
      <name val="Calibri"/>
      <family val="2"/>
      <scheme val="minor"/>
    </font>
    <font>
      <b/>
      <sz val="16"/>
      <color theme="1"/>
      <name val="Calibri"/>
      <family val="2"/>
      <scheme val="minor"/>
    </font>
    <font>
      <sz val="10"/>
      <name val="Arial"/>
      <family val="2"/>
    </font>
    <font>
      <b/>
      <i/>
      <sz val="11"/>
      <color rgb="FFFF0000"/>
      <name val="Calibri"/>
      <family val="2"/>
      <scheme val="minor"/>
    </font>
    <font>
      <b/>
      <i/>
      <sz val="11"/>
      <name val="Calibri"/>
      <family val="2"/>
      <scheme val="minor"/>
    </font>
    <font>
      <i/>
      <sz val="11"/>
      <name val="Calibri"/>
      <family val="2"/>
      <scheme val="minor"/>
    </font>
    <font>
      <b/>
      <i/>
      <u/>
      <sz val="11"/>
      <name val="Calibri"/>
      <family val="2"/>
      <scheme val="minor"/>
    </font>
    <font>
      <b/>
      <u/>
      <sz val="11"/>
      <color rgb="FFFF0000"/>
      <name val="Calibri"/>
      <family val="2"/>
      <scheme val="minor"/>
    </font>
    <font>
      <b/>
      <sz val="11"/>
      <color rgb="FFFF0000"/>
      <name val="Calibri"/>
      <family val="2"/>
      <scheme val="minor"/>
    </font>
    <font>
      <sz val="11"/>
      <color theme="1"/>
      <name val="Calibri"/>
      <family val="2"/>
    </font>
    <font>
      <b/>
      <sz val="11"/>
      <color theme="1"/>
      <name val="Calibri"/>
      <family val="2"/>
    </font>
    <font>
      <sz val="11"/>
      <color theme="1"/>
      <name val="Calibri"/>
      <family val="2"/>
      <scheme val="minor"/>
    </font>
    <font>
      <sz val="12"/>
      <color rgb="FF000000"/>
      <name val="Calibri"/>
      <family val="2"/>
    </font>
    <font>
      <sz val="12"/>
      <color theme="1"/>
      <name val="Calibri"/>
      <family val="2"/>
    </font>
    <font>
      <sz val="12"/>
      <color rgb="FF222222"/>
      <name val="Calibri"/>
      <family val="2"/>
      <scheme val="minor"/>
    </font>
    <font>
      <sz val="12"/>
      <name val="Calibri"/>
      <family val="2"/>
      <scheme val="minor"/>
    </font>
    <font>
      <sz val="12"/>
      <name val="Calibri"/>
      <family val="2"/>
    </font>
    <font>
      <sz val="10"/>
      <color rgb="FF000000"/>
      <name val="Arial"/>
      <family val="2"/>
    </font>
    <font>
      <b/>
      <sz val="12"/>
      <color theme="1"/>
      <name val="Calibri"/>
      <family val="2"/>
      <scheme val="minor"/>
    </font>
    <font>
      <sz val="12"/>
      <color theme="1"/>
      <name val="Calibri"/>
      <family val="2"/>
      <scheme val="minor"/>
    </font>
  </fonts>
  <fills count="11">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FFFF99"/>
        <bgColor indexed="64"/>
      </patternFill>
    </fill>
    <fill>
      <patternFill patternType="solid">
        <fgColor theme="8" tint="0.79998168889431442"/>
        <bgColor indexed="64"/>
      </patternFill>
    </fill>
    <fill>
      <patternFill patternType="solid">
        <fgColor rgb="FF00B0F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style="thin">
        <color indexed="64"/>
      </left>
      <right/>
      <top/>
      <bottom/>
      <diagonal/>
    </border>
    <border>
      <left/>
      <right/>
      <top/>
      <bottom style="medium">
        <color indexed="64"/>
      </bottom>
      <diagonal/>
    </border>
    <border>
      <left style="thin">
        <color indexed="64"/>
      </left>
      <right style="thin">
        <color indexed="64"/>
      </right>
      <top style="thin">
        <color indexed="64"/>
      </top>
      <bottom/>
      <diagonal/>
    </border>
  </borders>
  <cellStyleXfs count="15">
    <xf numFmtId="0" fontId="0" fillId="0" borderId="0"/>
    <xf numFmtId="0" fontId="8" fillId="0" borderId="0"/>
    <xf numFmtId="0" fontId="17" fillId="0" borderId="0"/>
    <xf numFmtId="0" fontId="8"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cellStyleXfs>
  <cellXfs count="182">
    <xf numFmtId="0" fontId="0" fillId="0" borderId="0" xfId="0"/>
    <xf numFmtId="0" fontId="1" fillId="0" borderId="0" xfId="0" applyFont="1"/>
    <xf numFmtId="0" fontId="0" fillId="0" borderId="1" xfId="0" applyBorder="1"/>
    <xf numFmtId="2" fontId="0" fillId="0" borderId="1" xfId="0" applyNumberFormat="1" applyBorder="1"/>
    <xf numFmtId="0" fontId="0" fillId="0" borderId="1" xfId="0" applyBorder="1" applyAlignment="1">
      <alignment wrapText="1"/>
    </xf>
    <xf numFmtId="0" fontId="0" fillId="0" borderId="0" xfId="0" applyBorder="1"/>
    <xf numFmtId="0" fontId="0" fillId="0" borderId="0" xfId="0" applyFont="1"/>
    <xf numFmtId="0" fontId="0" fillId="0" borderId="0" xfId="0" applyFont="1" applyAlignment="1">
      <alignment vertical="top" wrapText="1"/>
    </xf>
    <xf numFmtId="0" fontId="0" fillId="0" borderId="1" xfId="0" applyFont="1" applyBorder="1"/>
    <xf numFmtId="0" fontId="2" fillId="3" borderId="1" xfId="0" applyFont="1" applyFill="1" applyBorder="1" applyAlignment="1">
      <alignment horizontal="left" vertical="top" wrapText="1"/>
    </xf>
    <xf numFmtId="0" fontId="1" fillId="0" borderId="1" xfId="0" applyFont="1" applyBorder="1"/>
    <xf numFmtId="0" fontId="5" fillId="0" borderId="1" xfId="0" applyFont="1" applyBorder="1" applyAlignment="1">
      <alignment wrapText="1"/>
    </xf>
    <xf numFmtId="0" fontId="5" fillId="0" borderId="1" xfId="0" applyFont="1" applyBorder="1" applyAlignment="1">
      <alignment horizontal="left" wrapText="1"/>
    </xf>
    <xf numFmtId="0" fontId="1" fillId="0" borderId="1" xfId="0" applyFont="1" applyBorder="1" applyAlignment="1">
      <alignment vertical="top" wrapText="1"/>
    </xf>
    <xf numFmtId="0" fontId="7" fillId="0" borderId="0" xfId="0" applyFont="1" applyAlignment="1">
      <alignment vertical="top"/>
    </xf>
    <xf numFmtId="2" fontId="0" fillId="0" borderId="0" xfId="0" applyNumberFormat="1" applyBorder="1"/>
    <xf numFmtId="0" fontId="3" fillId="0" borderId="1" xfId="0" applyFont="1" applyBorder="1" applyAlignment="1">
      <alignment horizontal="center"/>
    </xf>
    <xf numFmtId="0" fontId="0" fillId="0" borderId="0" xfId="0" applyFont="1" applyAlignment="1">
      <alignment horizontal="center"/>
    </xf>
    <xf numFmtId="0" fontId="0" fillId="0" borderId="0" xfId="0" applyFont="1" applyAlignment="1">
      <alignment horizontal="center" vertical="top" wrapText="1"/>
    </xf>
    <xf numFmtId="0" fontId="4" fillId="0" borderId="1" xfId="0" applyFont="1" applyBorder="1" applyAlignment="1">
      <alignment horizontal="center"/>
    </xf>
    <xf numFmtId="0" fontId="0" fillId="0" borderId="1" xfId="0" applyFont="1" applyBorder="1" applyAlignment="1">
      <alignment horizontal="center"/>
    </xf>
    <xf numFmtId="0" fontId="0" fillId="0" borderId="1" xfId="0" applyFont="1" applyBorder="1" applyAlignment="1">
      <alignment horizontal="center" vertical="top" wrapText="1"/>
    </xf>
    <xf numFmtId="0" fontId="1" fillId="0" borderId="1" xfId="0" applyFont="1" applyBorder="1" applyAlignment="1">
      <alignment horizontal="center"/>
    </xf>
    <xf numFmtId="0" fontId="5" fillId="0" borderId="1" xfId="0" applyFont="1" applyBorder="1" applyAlignment="1">
      <alignment horizontal="center"/>
    </xf>
    <xf numFmtId="0" fontId="5" fillId="0" borderId="1" xfId="0" applyFont="1" applyBorder="1" applyAlignment="1">
      <alignment horizontal="center" wrapText="1"/>
    </xf>
    <xf numFmtId="0" fontId="2" fillId="3" borderId="1" xfId="0" applyFont="1" applyFill="1" applyBorder="1" applyAlignment="1">
      <alignment horizontal="center" vertical="top" wrapText="1"/>
    </xf>
    <xf numFmtId="0" fontId="4" fillId="0" borderId="1" xfId="0" applyFont="1" applyBorder="1" applyAlignment="1">
      <alignment horizontal="center" wrapText="1"/>
    </xf>
    <xf numFmtId="0" fontId="6" fillId="0" borderId="1" xfId="0" applyFont="1" applyBorder="1" applyAlignment="1">
      <alignment horizontal="center"/>
    </xf>
    <xf numFmtId="0" fontId="0" fillId="5" borderId="1" xfId="0" applyFill="1" applyBorder="1" applyAlignment="1">
      <alignment horizontal="center"/>
    </xf>
    <xf numFmtId="0" fontId="1" fillId="0" borderId="1" xfId="0" applyFont="1" applyBorder="1" applyAlignment="1">
      <alignment wrapText="1"/>
    </xf>
    <xf numFmtId="0" fontId="1" fillId="0" borderId="1" xfId="0" applyFont="1" applyBorder="1" applyAlignment="1">
      <alignment horizontal="center"/>
    </xf>
    <xf numFmtId="0" fontId="14" fillId="0" borderId="0" xfId="0" applyFont="1" applyAlignment="1">
      <alignment horizontal="left"/>
    </xf>
    <xf numFmtId="0" fontId="3" fillId="0" borderId="0" xfId="0" applyFont="1" applyBorder="1" applyAlignment="1">
      <alignment horizontal="center"/>
    </xf>
    <xf numFmtId="0" fontId="4" fillId="0" borderId="0" xfId="0" applyFont="1" applyFill="1" applyBorder="1" applyAlignment="1">
      <alignment horizontal="center"/>
    </xf>
    <xf numFmtId="2" fontId="0" fillId="0" borderId="1" xfId="0" applyNumberFormat="1" applyFont="1" applyBorder="1" applyAlignment="1">
      <alignment horizontal="center"/>
    </xf>
    <xf numFmtId="0" fontId="0" fillId="0" borderId="0" xfId="0" applyBorder="1" applyAlignment="1">
      <alignment wrapText="1"/>
    </xf>
    <xf numFmtId="2" fontId="0" fillId="7" borderId="1" xfId="0" applyNumberFormat="1" applyFont="1" applyFill="1" applyBorder="1" applyAlignment="1">
      <alignment horizontal="center"/>
    </xf>
    <xf numFmtId="0" fontId="0" fillId="0" borderId="1" xfId="0" applyFont="1" applyFill="1" applyBorder="1" applyAlignment="1">
      <alignment horizontal="center"/>
    </xf>
    <xf numFmtId="2" fontId="0" fillId="8" borderId="1" xfId="0" applyNumberFormat="1" applyFont="1" applyFill="1" applyBorder="1" applyAlignment="1">
      <alignment horizontal="center"/>
    </xf>
    <xf numFmtId="0" fontId="1" fillId="0" borderId="1" xfId="0" applyFont="1" applyBorder="1" applyAlignment="1">
      <alignment horizontal="center" vertical="top" wrapText="1"/>
    </xf>
    <xf numFmtId="0" fontId="1" fillId="0" borderId="1" xfId="0" applyFont="1" applyFill="1" applyBorder="1" applyAlignment="1">
      <alignment horizontal="center" wrapText="1"/>
    </xf>
    <xf numFmtId="0" fontId="1" fillId="0" borderId="0" xfId="0" applyFont="1" applyAlignment="1">
      <alignment horizontal="center"/>
    </xf>
    <xf numFmtId="0" fontId="1" fillId="0" borderId="1" xfId="0" applyFont="1" applyFill="1" applyBorder="1" applyAlignment="1">
      <alignment horizontal="left" wrapText="1"/>
    </xf>
    <xf numFmtId="0" fontId="0" fillId="9" borderId="1" xfId="0" applyFont="1" applyFill="1" applyBorder="1" applyAlignment="1">
      <alignment horizontal="center"/>
    </xf>
    <xf numFmtId="2" fontId="0" fillId="9" borderId="1" xfId="0" applyNumberFormat="1" applyFont="1" applyFill="1" applyBorder="1" applyAlignment="1">
      <alignment horizontal="center"/>
    </xf>
    <xf numFmtId="0" fontId="1" fillId="4" borderId="0" xfId="0" applyFont="1" applyFill="1"/>
    <xf numFmtId="2" fontId="0" fillId="5" borderId="1" xfId="0" applyNumberFormat="1" applyFont="1" applyFill="1" applyBorder="1" applyAlignment="1">
      <alignment horizontal="center"/>
    </xf>
    <xf numFmtId="0" fontId="4" fillId="4" borderId="1" xfId="0" applyFont="1" applyFill="1" applyBorder="1" applyAlignment="1" applyProtection="1">
      <alignment horizontal="center"/>
      <protection locked="0"/>
    </xf>
    <xf numFmtId="165" fontId="0" fillId="0" borderId="0" xfId="0" applyNumberFormat="1"/>
    <xf numFmtId="0" fontId="18" fillId="0" borderId="1" xfId="0" applyFont="1" applyFill="1" applyBorder="1" applyAlignment="1">
      <alignment horizontal="center" vertical="center" wrapText="1"/>
    </xf>
    <xf numFmtId="0" fontId="1" fillId="0" borderId="1" xfId="0" applyFont="1" applyBorder="1" applyAlignment="1">
      <alignment horizontal="center" wrapText="1"/>
    </xf>
    <xf numFmtId="0" fontId="19" fillId="0" borderId="10" xfId="2" applyFont="1" applyBorder="1" applyAlignment="1" applyProtection="1">
      <alignment wrapText="1"/>
    </xf>
    <xf numFmtId="0" fontId="21" fillId="0" borderId="1" xfId="3" applyFont="1" applyBorder="1" applyAlignment="1" applyProtection="1">
      <alignment wrapText="1"/>
    </xf>
    <xf numFmtId="0" fontId="22" fillId="0" borderId="1" xfId="2" applyFont="1" applyBorder="1" applyAlignment="1" applyProtection="1">
      <alignment wrapText="1"/>
    </xf>
    <xf numFmtId="0" fontId="22" fillId="0" borderId="2" xfId="2" applyFont="1" applyFill="1" applyBorder="1" applyAlignment="1" applyProtection="1">
      <alignment wrapText="1"/>
    </xf>
    <xf numFmtId="0" fontId="22" fillId="0" borderId="7" xfId="2" applyFont="1" applyBorder="1" applyAlignment="1" applyProtection="1">
      <alignment wrapText="1"/>
    </xf>
    <xf numFmtId="0" fontId="22" fillId="0" borderId="9" xfId="2" applyFont="1" applyFill="1" applyBorder="1" applyAlignment="1" applyProtection="1">
      <alignment wrapText="1"/>
    </xf>
    <xf numFmtId="0" fontId="0" fillId="4" borderId="0" xfId="0" applyFill="1"/>
    <xf numFmtId="0" fontId="0" fillId="0" borderId="0" xfId="0" applyFill="1"/>
    <xf numFmtId="0" fontId="4" fillId="0" borderId="0" xfId="3" applyFont="1"/>
    <xf numFmtId="0" fontId="4" fillId="0" borderId="0" xfId="3" applyFont="1" applyFill="1"/>
    <xf numFmtId="0" fontId="4" fillId="0" borderId="0" xfId="3" applyFont="1" applyFill="1" applyBorder="1"/>
    <xf numFmtId="0" fontId="4" fillId="0" borderId="0" xfId="3" applyFont="1" applyAlignment="1">
      <alignment wrapText="1"/>
    </xf>
    <xf numFmtId="0" fontId="3" fillId="0" borderId="0" xfId="3" applyFont="1"/>
    <xf numFmtId="0" fontId="5" fillId="0" borderId="0" xfId="3" applyFont="1" applyAlignment="1">
      <alignment wrapText="1"/>
    </xf>
    <xf numFmtId="0" fontId="5" fillId="0" borderId="0" xfId="3" applyFont="1"/>
    <xf numFmtId="3" fontId="3" fillId="0" borderId="0" xfId="3" applyNumberFormat="1" applyFont="1" applyFill="1" applyBorder="1" applyAlignment="1">
      <alignment horizontal="center"/>
    </xf>
    <xf numFmtId="3" fontId="3" fillId="0" borderId="8" xfId="3" applyNumberFormat="1" applyFont="1" applyFill="1" applyBorder="1" applyAlignment="1">
      <alignment horizontal="center"/>
    </xf>
    <xf numFmtId="3" fontId="3" fillId="6" borderId="1" xfId="3" applyNumberFormat="1" applyFont="1" applyFill="1" applyBorder="1" applyAlignment="1">
      <alignment horizontal="center"/>
    </xf>
    <xf numFmtId="0" fontId="10" fillId="0" borderId="1" xfId="3" applyFont="1" applyBorder="1" applyAlignment="1">
      <alignment horizontal="right" wrapText="1"/>
    </xf>
    <xf numFmtId="0" fontId="4" fillId="0" borderId="1" xfId="3" applyFont="1" applyBorder="1" applyAlignment="1">
      <alignment wrapText="1"/>
    </xf>
    <xf numFmtId="0" fontId="3" fillId="0" borderId="1" xfId="3" applyFont="1" applyBorder="1" applyAlignment="1">
      <alignment wrapText="1"/>
    </xf>
    <xf numFmtId="0" fontId="4" fillId="0" borderId="1" xfId="3" applyFont="1" applyBorder="1"/>
    <xf numFmtId="0" fontId="4" fillId="0" borderId="8" xfId="3" applyFont="1" applyFill="1" applyBorder="1"/>
    <xf numFmtId="0" fontId="4" fillId="4" borderId="1" xfId="3" applyFont="1" applyFill="1" applyBorder="1" applyAlignment="1" applyProtection="1">
      <alignment horizontal="center"/>
      <protection locked="0"/>
    </xf>
    <xf numFmtId="0" fontId="15" fillId="2" borderId="7" xfId="2" applyFont="1" applyFill="1" applyBorder="1" applyAlignment="1" applyProtection="1">
      <alignment wrapText="1"/>
      <protection locked="0"/>
    </xf>
    <xf numFmtId="0" fontId="15" fillId="0" borderId="7" xfId="2" applyFont="1" applyBorder="1" applyAlignment="1">
      <alignment wrapText="1"/>
    </xf>
    <xf numFmtId="0" fontId="5" fillId="0" borderId="1" xfId="3" applyFont="1" applyBorder="1"/>
    <xf numFmtId="164" fontId="4" fillId="0" borderId="0" xfId="3" applyNumberFormat="1" applyFont="1"/>
    <xf numFmtId="164" fontId="4" fillId="0" borderId="0" xfId="3" applyNumberFormat="1" applyFont="1" applyFill="1"/>
    <xf numFmtId="164" fontId="4" fillId="0" borderId="0" xfId="3" applyNumberFormat="1" applyFont="1" applyFill="1" applyBorder="1"/>
    <xf numFmtId="0" fontId="4" fillId="4" borderId="1" xfId="3" applyNumberFormat="1" applyFont="1" applyFill="1" applyBorder="1" applyAlignment="1" applyProtection="1">
      <alignment horizontal="center"/>
      <protection locked="0"/>
    </xf>
    <xf numFmtId="0" fontId="15" fillId="0" borderId="7" xfId="2" applyFont="1" applyBorder="1" applyAlignment="1">
      <alignment vertical="top" wrapText="1"/>
    </xf>
    <xf numFmtId="9" fontId="11" fillId="0" borderId="0" xfId="3" applyNumberFormat="1" applyFont="1"/>
    <xf numFmtId="9" fontId="11" fillId="0" borderId="0" xfId="3" applyNumberFormat="1" applyFont="1" applyFill="1"/>
    <xf numFmtId="9" fontId="11" fillId="0" borderId="0" xfId="3" applyNumberFormat="1" applyFont="1" applyFill="1" applyBorder="1"/>
    <xf numFmtId="9" fontId="12" fillId="0" borderId="1" xfId="3" applyNumberFormat="1" applyFont="1" applyBorder="1" applyAlignment="1">
      <alignment wrapText="1"/>
    </xf>
    <xf numFmtId="9" fontId="11" fillId="0" borderId="1" xfId="3" applyNumberFormat="1" applyFont="1" applyBorder="1"/>
    <xf numFmtId="0" fontId="5" fillId="0" borderId="1" xfId="3" applyFont="1" applyBorder="1" applyAlignment="1">
      <alignment wrapText="1"/>
    </xf>
    <xf numFmtId="0" fontId="10" fillId="0" borderId="0" xfId="3" applyFont="1"/>
    <xf numFmtId="0" fontId="10" fillId="0" borderId="0" xfId="3" applyFont="1" applyFill="1"/>
    <xf numFmtId="0" fontId="10" fillId="0" borderId="0" xfId="3" applyFont="1" applyFill="1" applyBorder="1"/>
    <xf numFmtId="0" fontId="10" fillId="0" borderId="6" xfId="3" applyFont="1" applyBorder="1" applyAlignment="1">
      <alignment horizontal="right" wrapText="1"/>
    </xf>
    <xf numFmtId="0" fontId="4" fillId="0" borderId="6" xfId="3" applyFont="1" applyBorder="1" applyAlignment="1">
      <alignment wrapText="1"/>
    </xf>
    <xf numFmtId="0" fontId="10" fillId="0" borderId="1" xfId="3" applyFont="1" applyBorder="1" applyAlignment="1">
      <alignment wrapText="1"/>
    </xf>
    <xf numFmtId="0" fontId="10" fillId="0" borderId="1" xfId="3" applyFont="1" applyBorder="1"/>
    <xf numFmtId="0" fontId="4" fillId="4" borderId="3" xfId="3" applyFont="1" applyFill="1" applyBorder="1" applyAlignment="1" applyProtection="1">
      <alignment horizontal="center"/>
      <protection locked="0"/>
    </xf>
    <xf numFmtId="0" fontId="15" fillId="0" borderId="1" xfId="2" applyFont="1" applyBorder="1" applyAlignment="1">
      <alignment wrapText="1"/>
    </xf>
    <xf numFmtId="0" fontId="15" fillId="0" borderId="1" xfId="2" applyFont="1" applyBorder="1" applyAlignment="1">
      <alignment horizontal="justify" wrapText="1"/>
    </xf>
    <xf numFmtId="0" fontId="20" fillId="0" borderId="2" xfId="2" applyFont="1" applyBorder="1" applyAlignment="1">
      <alignment wrapText="1"/>
    </xf>
    <xf numFmtId="0" fontId="20" fillId="0" borderId="1" xfId="2" applyFont="1" applyBorder="1" applyAlignment="1">
      <alignment wrapText="1"/>
    </xf>
    <xf numFmtId="0" fontId="22" fillId="0" borderId="1" xfId="2" applyFont="1" applyBorder="1" applyAlignment="1">
      <alignment wrapText="1"/>
    </xf>
    <xf numFmtId="0" fontId="4" fillId="0" borderId="0" xfId="3" applyFont="1" applyFill="1" applyBorder="1" applyProtection="1">
      <protection locked="0"/>
    </xf>
    <xf numFmtId="0" fontId="4" fillId="0" borderId="8" xfId="3" applyFont="1" applyFill="1" applyBorder="1" applyProtection="1">
      <protection locked="0"/>
    </xf>
    <xf numFmtId="0" fontId="17" fillId="0" borderId="1" xfId="2" applyBorder="1" applyAlignment="1">
      <alignment wrapText="1"/>
    </xf>
    <xf numFmtId="0" fontId="17" fillId="0" borderId="2" xfId="2" applyBorder="1" applyAlignment="1">
      <alignment wrapText="1"/>
    </xf>
    <xf numFmtId="3" fontId="5" fillId="0" borderId="0" xfId="3" applyNumberFormat="1" applyFont="1" applyFill="1"/>
    <xf numFmtId="3" fontId="5" fillId="0" borderId="0" xfId="3" applyNumberFormat="1" applyFont="1" applyFill="1" applyBorder="1"/>
    <xf numFmtId="3" fontId="13" fillId="0" borderId="0" xfId="3" applyNumberFormat="1" applyFont="1" applyFill="1" applyBorder="1" applyAlignment="1">
      <alignment horizontal="center"/>
    </xf>
    <xf numFmtId="3" fontId="13" fillId="0" borderId="8" xfId="3" applyNumberFormat="1" applyFont="1" applyFill="1" applyBorder="1" applyAlignment="1">
      <alignment horizontal="center"/>
    </xf>
    <xf numFmtId="3" fontId="13" fillId="0" borderId="1" xfId="3" applyNumberFormat="1" applyFont="1" applyFill="1" applyBorder="1" applyAlignment="1">
      <alignment horizontal="center"/>
    </xf>
    <xf numFmtId="3" fontId="5" fillId="0" borderId="1" xfId="3" applyNumberFormat="1" applyFont="1" applyFill="1" applyBorder="1" applyAlignment="1">
      <alignment horizontal="right" wrapText="1"/>
    </xf>
    <xf numFmtId="3" fontId="5" fillId="0" borderId="1" xfId="3" applyNumberFormat="1" applyFont="1" applyFill="1" applyBorder="1" applyAlignment="1">
      <alignment wrapText="1"/>
    </xf>
    <xf numFmtId="3" fontId="5" fillId="0" borderId="1" xfId="3" applyNumberFormat="1" applyFont="1" applyFill="1" applyBorder="1"/>
    <xf numFmtId="0" fontId="3" fillId="0" borderId="0" xfId="3" applyFont="1" applyFill="1" applyBorder="1" applyAlignment="1">
      <alignment horizontal="center" wrapText="1"/>
    </xf>
    <xf numFmtId="0" fontId="3" fillId="0" borderId="8" xfId="3" applyFont="1" applyFill="1" applyBorder="1" applyAlignment="1">
      <alignment horizontal="center" wrapText="1"/>
    </xf>
    <xf numFmtId="0" fontId="3" fillId="0" borderId="1" xfId="3" applyFont="1" applyFill="1" applyBorder="1" applyAlignment="1">
      <alignment wrapText="1"/>
    </xf>
    <xf numFmtId="0" fontId="3" fillId="0" borderId="0" xfId="3" applyFont="1" applyFill="1" applyBorder="1" applyAlignment="1">
      <alignment wrapText="1"/>
    </xf>
    <xf numFmtId="0" fontId="3" fillId="0" borderId="8" xfId="3" applyFont="1" applyFill="1" applyBorder="1" applyAlignment="1">
      <alignment wrapText="1"/>
    </xf>
    <xf numFmtId="0" fontId="9" fillId="2" borderId="0" xfId="3" applyFont="1" applyFill="1"/>
    <xf numFmtId="0" fontId="9" fillId="0" borderId="0" xfId="3" applyFont="1" applyFill="1"/>
    <xf numFmtId="0" fontId="9" fillId="0" borderId="0" xfId="3" applyFont="1" applyFill="1" applyBorder="1"/>
    <xf numFmtId="0" fontId="17" fillId="0" borderId="0" xfId="2" applyFill="1" applyBorder="1" applyAlignment="1"/>
    <xf numFmtId="0" fontId="3" fillId="0" borderId="0" xfId="3" applyFont="1" applyFill="1" applyBorder="1" applyAlignment="1"/>
    <xf numFmtId="0" fontId="9" fillId="0" borderId="0" xfId="3" applyFont="1" applyFill="1" applyAlignment="1">
      <alignment horizontal="center"/>
    </xf>
    <xf numFmtId="0" fontId="9" fillId="0" borderId="0" xfId="3" applyFont="1" applyFill="1" applyAlignment="1">
      <alignment wrapText="1"/>
    </xf>
    <xf numFmtId="0" fontId="3" fillId="0" borderId="0" xfId="3" applyFont="1" applyFill="1"/>
    <xf numFmtId="0" fontId="3" fillId="0" borderId="0" xfId="3" applyFont="1" applyFill="1" applyBorder="1"/>
    <xf numFmtId="0" fontId="3" fillId="0" borderId="0" xfId="3" applyFont="1" applyFill="1" applyAlignment="1">
      <alignment horizontal="center"/>
    </xf>
    <xf numFmtId="0" fontId="3" fillId="0" borderId="0" xfId="3" applyFont="1" applyFill="1" applyAlignment="1">
      <alignment vertical="top" wrapText="1"/>
    </xf>
    <xf numFmtId="0" fontId="3" fillId="0" borderId="0" xfId="3" applyFont="1" applyFill="1" applyAlignment="1">
      <alignment wrapText="1"/>
    </xf>
    <xf numFmtId="0" fontId="3" fillId="4" borderId="1" xfId="3" applyFont="1" applyFill="1" applyBorder="1" applyProtection="1">
      <protection locked="0"/>
    </xf>
    <xf numFmtId="0" fontId="3" fillId="0" borderId="1" xfId="3" applyFont="1" applyFill="1" applyBorder="1" applyAlignment="1">
      <alignment vertical="top"/>
    </xf>
    <xf numFmtId="0" fontId="3" fillId="0" borderId="1" xfId="3" applyFont="1" applyFill="1" applyBorder="1"/>
    <xf numFmtId="0" fontId="3" fillId="4" borderId="1" xfId="3" applyFont="1" applyFill="1" applyBorder="1" applyAlignment="1" applyProtection="1">
      <alignment vertical="top"/>
      <protection locked="0"/>
    </xf>
    <xf numFmtId="0" fontId="3" fillId="0" borderId="0" xfId="3" applyFont="1" applyFill="1" applyAlignment="1">
      <alignment vertical="top"/>
    </xf>
    <xf numFmtId="0" fontId="3" fillId="4" borderId="0" xfId="3" applyFont="1" applyFill="1" applyAlignment="1">
      <alignment wrapText="1"/>
    </xf>
    <xf numFmtId="0" fontId="3" fillId="4" borderId="0" xfId="3" applyFont="1" applyFill="1"/>
    <xf numFmtId="0" fontId="3" fillId="4" borderId="0" xfId="3" applyFont="1" applyFill="1" applyAlignment="1">
      <alignment vertical="top"/>
    </xf>
    <xf numFmtId="0" fontId="3" fillId="2" borderId="0" xfId="3" applyFont="1" applyFill="1" applyAlignment="1">
      <alignment wrapText="1"/>
    </xf>
    <xf numFmtId="0" fontId="3" fillId="2" borderId="0" xfId="3" applyFont="1" applyFill="1"/>
    <xf numFmtId="0" fontId="3" fillId="2" borderId="0" xfId="3" applyFont="1" applyFill="1" applyAlignment="1">
      <alignment vertical="top"/>
    </xf>
    <xf numFmtId="0" fontId="1" fillId="0" borderId="0" xfId="0" applyFont="1" applyFill="1"/>
    <xf numFmtId="0" fontId="1" fillId="5" borderId="1" xfId="0" applyFont="1" applyFill="1" applyBorder="1"/>
    <xf numFmtId="0" fontId="0" fillId="5" borderId="1" xfId="0" applyFill="1" applyBorder="1"/>
    <xf numFmtId="0" fontId="1" fillId="0" borderId="0" xfId="0" applyFont="1" applyBorder="1" applyAlignment="1">
      <alignment horizontal="center" vertical="top" wrapText="1"/>
    </xf>
    <xf numFmtId="0" fontId="1" fillId="0" borderId="6" xfId="0" applyFont="1" applyBorder="1"/>
    <xf numFmtId="0" fontId="1" fillId="5" borderId="6" xfId="0" applyFont="1" applyFill="1" applyBorder="1"/>
    <xf numFmtId="0" fontId="0" fillId="0" borderId="0" xfId="0" applyFill="1" applyBorder="1"/>
    <xf numFmtId="0" fontId="24" fillId="0" borderId="0" xfId="0" applyFont="1"/>
    <xf numFmtId="0" fontId="25" fillId="0" borderId="0" xfId="0" applyFont="1"/>
    <xf numFmtId="0" fontId="0" fillId="0" borderId="0" xfId="0" applyProtection="1"/>
    <xf numFmtId="0" fontId="1" fillId="0" borderId="1" xfId="0" applyFont="1" applyBorder="1" applyProtection="1"/>
    <xf numFmtId="0" fontId="0" fillId="0" borderId="1" xfId="0" applyBorder="1" applyProtection="1"/>
    <xf numFmtId="0" fontId="0" fillId="4" borderId="1" xfId="0" applyFill="1" applyBorder="1" applyProtection="1">
      <protection locked="0"/>
    </xf>
    <xf numFmtId="0" fontId="1" fillId="0" borderId="0" xfId="0" applyFont="1" applyFill="1" applyBorder="1"/>
    <xf numFmtId="0" fontId="0" fillId="4" borderId="0" xfId="0" applyFill="1" applyProtection="1">
      <protection locked="0"/>
    </xf>
    <xf numFmtId="0" fontId="4" fillId="0" borderId="1" xfId="3" applyFont="1" applyFill="1" applyBorder="1" applyAlignment="1" applyProtection="1">
      <alignment horizontal="center"/>
      <protection locked="0"/>
    </xf>
    <xf numFmtId="0" fontId="4" fillId="0" borderId="1" xfId="3" applyNumberFormat="1" applyFont="1" applyFill="1" applyBorder="1" applyAlignment="1" applyProtection="1">
      <alignment horizontal="center"/>
      <protection locked="0"/>
    </xf>
    <xf numFmtId="0" fontId="4" fillId="0" borderId="3" xfId="3" applyFont="1" applyFill="1" applyBorder="1" applyAlignment="1" applyProtection="1">
      <alignment horizontal="center"/>
      <protection locked="0"/>
    </xf>
    <xf numFmtId="2" fontId="0" fillId="0" borderId="1" xfId="0" applyNumberFormat="1" applyFill="1" applyBorder="1"/>
    <xf numFmtId="0" fontId="0" fillId="10" borderId="1" xfId="0" applyFill="1" applyBorder="1"/>
    <xf numFmtId="0" fontId="1" fillId="5" borderId="5" xfId="0" applyFont="1" applyFill="1" applyBorder="1" applyAlignment="1">
      <alignment horizontal="center"/>
    </xf>
    <xf numFmtId="0" fontId="1" fillId="0" borderId="2"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center" wrapText="1"/>
    </xf>
    <xf numFmtId="0" fontId="1" fillId="0" borderId="4" xfId="0" applyFont="1" applyBorder="1" applyAlignment="1">
      <alignment horizontal="center" wrapText="1"/>
    </xf>
    <xf numFmtId="0" fontId="1" fillId="0" borderId="2" xfId="0" applyFont="1" applyFill="1" applyBorder="1" applyAlignment="1">
      <alignment horizontal="center" wrapText="1"/>
    </xf>
    <xf numFmtId="0" fontId="1" fillId="0" borderId="4" xfId="0" applyFont="1" applyFill="1" applyBorder="1" applyAlignment="1">
      <alignment horizontal="center" wrapText="1"/>
    </xf>
    <xf numFmtId="0" fontId="1" fillId="0" borderId="2" xfId="0" applyFont="1" applyFill="1" applyBorder="1" applyAlignment="1">
      <alignment horizontal="center"/>
    </xf>
    <xf numFmtId="0" fontId="1" fillId="0" borderId="4" xfId="0" applyFont="1" applyFill="1" applyBorder="1" applyAlignment="1">
      <alignment horizontal="center"/>
    </xf>
    <xf numFmtId="0" fontId="1" fillId="0" borderId="0" xfId="0" applyFont="1" applyFill="1" applyAlignment="1">
      <alignment horizontal="center" wrapText="1"/>
    </xf>
    <xf numFmtId="0" fontId="3" fillId="0" borderId="0" xfId="3" applyFont="1" applyFill="1" applyBorder="1" applyAlignment="1">
      <alignment horizontal="center"/>
    </xf>
    <xf numFmtId="0" fontId="3" fillId="0" borderId="2" xfId="3" applyFont="1" applyFill="1" applyBorder="1" applyAlignment="1">
      <alignment horizontal="center" wrapText="1"/>
    </xf>
    <xf numFmtId="0" fontId="3" fillId="0" borderId="3" xfId="3" applyFont="1" applyFill="1" applyBorder="1" applyAlignment="1">
      <alignment horizontal="center" wrapText="1"/>
    </xf>
    <xf numFmtId="0" fontId="3" fillId="0" borderId="1" xfId="3" applyFont="1" applyFill="1" applyBorder="1" applyAlignment="1">
      <alignment horizontal="center" wrapText="1"/>
    </xf>
    <xf numFmtId="0" fontId="3" fillId="0" borderId="1" xfId="3" applyFont="1" applyBorder="1" applyAlignment="1">
      <alignment horizontal="center" wrapText="1"/>
    </xf>
    <xf numFmtId="0" fontId="0" fillId="0" borderId="2" xfId="0" applyBorder="1" applyAlignment="1">
      <alignment horizontal="center"/>
    </xf>
    <xf numFmtId="0" fontId="0" fillId="0" borderId="4" xfId="0" applyBorder="1" applyAlignment="1">
      <alignment horizontal="center"/>
    </xf>
    <xf numFmtId="0" fontId="0" fillId="0" borderId="3" xfId="0" applyBorder="1" applyAlignment="1">
      <alignment horizontal="center"/>
    </xf>
    <xf numFmtId="0" fontId="1" fillId="0" borderId="2" xfId="0" applyFont="1" applyBorder="1" applyAlignment="1">
      <alignment horizontal="center" vertical="top" wrapText="1"/>
    </xf>
    <xf numFmtId="0" fontId="1" fillId="0" borderId="3" xfId="0" applyFont="1" applyBorder="1" applyAlignment="1">
      <alignment horizontal="center" vertical="top" wrapText="1"/>
    </xf>
  </cellXfs>
  <cellStyles count="15">
    <cellStyle name="Normal" xfId="0" builtinId="0"/>
    <cellStyle name="Normal 10" xfId="4"/>
    <cellStyle name="Normal 11" xfId="5"/>
    <cellStyle name="Normal 12" xfId="6"/>
    <cellStyle name="Normal 13" xfId="7"/>
    <cellStyle name="Normal 14" xfId="2"/>
    <cellStyle name="Normal 2" xfId="1"/>
    <cellStyle name="Normal 2 2" xfId="3"/>
    <cellStyle name="Normal 3" xfId="8"/>
    <cellStyle name="Normal 4" xfId="9"/>
    <cellStyle name="Normal 5" xfId="10"/>
    <cellStyle name="Normal 6" xfId="11"/>
    <cellStyle name="Normal 7" xfId="12"/>
    <cellStyle name="Normal 8" xfId="13"/>
    <cellStyle name="Normal 9" xfId="14"/>
  </cellStyles>
  <dxfs count="6">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ont>
        <condense val="0"/>
        <extend val="0"/>
        <color rgb="FF006100"/>
      </font>
      <fill>
        <patternFill>
          <bgColor rgb="FFC6EFCE"/>
        </patternFill>
      </fill>
    </dxf>
  </dxfs>
  <tableStyles count="0" defaultTableStyle="TableStyleMedium9" defaultPivotStyle="PivotStyleLight16"/>
  <colors>
    <mruColors>
      <color rgb="FFFFFF99"/>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lang val="en-IN"/>
  <c:chart>
    <c:title>
      <c:tx>
        <c:rich>
          <a:bodyPr/>
          <a:lstStyle/>
          <a:p>
            <a:pPr>
              <a:defRPr/>
            </a:pPr>
            <a:r>
              <a:rPr lang="en-IN"/>
              <a:t>STAKEHOLDER</a:t>
            </a:r>
            <a:r>
              <a:rPr lang="en-IN" baseline="0"/>
              <a:t> PREFERENCES</a:t>
            </a:r>
          </a:p>
        </c:rich>
      </c:tx>
    </c:title>
    <c:plotArea>
      <c:layout>
        <c:manualLayout>
          <c:layoutTarget val="inner"/>
          <c:xMode val="edge"/>
          <c:yMode val="edge"/>
          <c:x val="0.15868555493063366"/>
          <c:y val="1.4555801276182247E-2"/>
          <c:w val="0.62777043494563556"/>
          <c:h val="0.48943416956601382"/>
        </c:manualLayout>
      </c:layout>
      <c:barChart>
        <c:barDir val="col"/>
        <c:grouping val="clustered"/>
        <c:ser>
          <c:idx val="0"/>
          <c:order val="0"/>
          <c:tx>
            <c:strRef>
              <c:f>'Output-Stakeholder'!$C$8</c:f>
              <c:strCache>
                <c:ptCount val="1"/>
                <c:pt idx="0">
                  <c:v>COOK</c:v>
                </c:pt>
              </c:strCache>
            </c:strRef>
          </c:tx>
          <c:cat>
            <c:strRef>
              <c:f>'Output-Stakeholder'!$B$9:$B$29</c:f>
              <c:strCache>
                <c:ptCount val="21"/>
                <c:pt idx="0">
                  <c:v>A1. Boiling performance (rice making)</c:v>
                </c:pt>
                <c:pt idx="1">
                  <c:v>A2. Roasting performance (roti making)</c:v>
                </c:pt>
                <c:pt idx="2">
                  <c:v>A3. Frying performance (use of kadhai)</c:v>
                </c:pt>
                <c:pt idx="3">
                  <c:v>B1. Ability to modulate heat input to cooking pot</c:v>
                </c:pt>
                <c:pt idx="4">
                  <c:v>B2. Ability to cook multiple items simultaneously</c:v>
                </c:pt>
                <c:pt idx="5">
                  <c:v>B3. Ability to deliver non-cooking thermal services</c:v>
                </c:pt>
                <c:pt idx="6">
                  <c:v>C1. Operating expense of the device</c:v>
                </c:pt>
                <c:pt idx="7">
                  <c:v>C2. Capital cost of the device</c:v>
                </c:pt>
                <c:pt idx="8">
                  <c:v>C3. Possible direct earning from use</c:v>
                </c:pt>
                <c:pt idx="9">
                  <c:v>D1. Smoke and soot emissions</c:v>
                </c:pt>
                <c:pt idx="10">
                  <c:v>D2. Stability of the device during use</c:v>
                </c:pt>
                <c:pt idx="11">
                  <c:v>D3. Temperature of outer body of device</c:v>
                </c:pt>
                <c:pt idx="12">
                  <c:v>E1. Durability / Expected life in years</c:v>
                </c:pt>
                <c:pt idx="13">
                  <c:v>E2. Support to user offered by manufacturer</c:v>
                </c:pt>
                <c:pt idx="14">
                  <c:v>E3. Production capacity of the manufacturer</c:v>
                </c:pt>
                <c:pt idx="15">
                  <c:v>F1. Energy Efficiency</c:v>
                </c:pt>
                <c:pt idx="16">
                  <c:v>F2. Carbon Emission Reduction</c:v>
                </c:pt>
                <c:pt idx="17">
                  <c:v>F3. Carbon Footprint of the device over its lifecycle</c:v>
                </c:pt>
                <c:pt idx="18">
                  <c:v>G1. Possibility of using with a range of fuel types</c:v>
                </c:pt>
                <c:pt idx="19">
                  <c:v>G2. Possibility of procuring fuel locally</c:v>
                </c:pt>
                <c:pt idx="20">
                  <c:v>G3. Processing of fuel required/not required by user</c:v>
                </c:pt>
              </c:strCache>
            </c:strRef>
          </c:cat>
          <c:val>
            <c:numRef>
              <c:f>'Output-Stakeholder'!$C$9:$C$29</c:f>
              <c:numCache>
                <c:formatCode>0.00</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val>
        </c:ser>
        <c:ser>
          <c:idx val="1"/>
          <c:order val="1"/>
          <c:tx>
            <c:strRef>
              <c:f>'Output-Stakeholder'!$D$8</c:f>
              <c:strCache>
                <c:ptCount val="1"/>
                <c:pt idx="0">
                  <c:v>BUYER</c:v>
                </c:pt>
              </c:strCache>
            </c:strRef>
          </c:tx>
          <c:cat>
            <c:strRef>
              <c:f>'Output-Stakeholder'!$B$9:$B$29</c:f>
              <c:strCache>
                <c:ptCount val="21"/>
                <c:pt idx="0">
                  <c:v>A1. Boiling performance (rice making)</c:v>
                </c:pt>
                <c:pt idx="1">
                  <c:v>A2. Roasting performance (roti making)</c:v>
                </c:pt>
                <c:pt idx="2">
                  <c:v>A3. Frying performance (use of kadhai)</c:v>
                </c:pt>
                <c:pt idx="3">
                  <c:v>B1. Ability to modulate heat input to cooking pot</c:v>
                </c:pt>
                <c:pt idx="4">
                  <c:v>B2. Ability to cook multiple items simultaneously</c:v>
                </c:pt>
                <c:pt idx="5">
                  <c:v>B3. Ability to deliver non-cooking thermal services</c:v>
                </c:pt>
                <c:pt idx="6">
                  <c:v>C1. Operating expense of the device</c:v>
                </c:pt>
                <c:pt idx="7">
                  <c:v>C2. Capital cost of the device</c:v>
                </c:pt>
                <c:pt idx="8">
                  <c:v>C3. Possible direct earning from use</c:v>
                </c:pt>
                <c:pt idx="9">
                  <c:v>D1. Smoke and soot emissions</c:v>
                </c:pt>
                <c:pt idx="10">
                  <c:v>D2. Stability of the device during use</c:v>
                </c:pt>
                <c:pt idx="11">
                  <c:v>D3. Temperature of outer body of device</c:v>
                </c:pt>
                <c:pt idx="12">
                  <c:v>E1. Durability / Expected life in years</c:v>
                </c:pt>
                <c:pt idx="13">
                  <c:v>E2. Support to user offered by manufacturer</c:v>
                </c:pt>
                <c:pt idx="14">
                  <c:v>E3. Production capacity of the manufacturer</c:v>
                </c:pt>
                <c:pt idx="15">
                  <c:v>F1. Energy Efficiency</c:v>
                </c:pt>
                <c:pt idx="16">
                  <c:v>F2. Carbon Emission Reduction</c:v>
                </c:pt>
                <c:pt idx="17">
                  <c:v>F3. Carbon Footprint of the device over its lifecycle</c:v>
                </c:pt>
                <c:pt idx="18">
                  <c:v>G1. Possibility of using with a range of fuel types</c:v>
                </c:pt>
                <c:pt idx="19">
                  <c:v>G2. Possibility of procuring fuel locally</c:v>
                </c:pt>
                <c:pt idx="20">
                  <c:v>G3. Processing of fuel required/not required by user</c:v>
                </c:pt>
              </c:strCache>
            </c:strRef>
          </c:cat>
          <c:val>
            <c:numRef>
              <c:f>'Output-Stakeholder'!$D$9:$D$29</c:f>
              <c:numCache>
                <c:formatCode>0.00</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val>
        </c:ser>
        <c:ser>
          <c:idx val="2"/>
          <c:order val="2"/>
          <c:tx>
            <c:strRef>
              <c:f>'Output-Stakeholder'!$E$8</c:f>
              <c:strCache>
                <c:ptCount val="1"/>
                <c:pt idx="0">
                  <c:v>MANUFCTURER / TECHNOLOGY DEVELOPER</c:v>
                </c:pt>
              </c:strCache>
            </c:strRef>
          </c:tx>
          <c:cat>
            <c:strRef>
              <c:f>'Output-Stakeholder'!$B$9:$B$29</c:f>
              <c:strCache>
                <c:ptCount val="21"/>
                <c:pt idx="0">
                  <c:v>A1. Boiling performance (rice making)</c:v>
                </c:pt>
                <c:pt idx="1">
                  <c:v>A2. Roasting performance (roti making)</c:v>
                </c:pt>
                <c:pt idx="2">
                  <c:v>A3. Frying performance (use of kadhai)</c:v>
                </c:pt>
                <c:pt idx="3">
                  <c:v>B1. Ability to modulate heat input to cooking pot</c:v>
                </c:pt>
                <c:pt idx="4">
                  <c:v>B2. Ability to cook multiple items simultaneously</c:v>
                </c:pt>
                <c:pt idx="5">
                  <c:v>B3. Ability to deliver non-cooking thermal services</c:v>
                </c:pt>
                <c:pt idx="6">
                  <c:v>C1. Operating expense of the device</c:v>
                </c:pt>
                <c:pt idx="7">
                  <c:v>C2. Capital cost of the device</c:v>
                </c:pt>
                <c:pt idx="8">
                  <c:v>C3. Possible direct earning from use</c:v>
                </c:pt>
                <c:pt idx="9">
                  <c:v>D1. Smoke and soot emissions</c:v>
                </c:pt>
                <c:pt idx="10">
                  <c:v>D2. Stability of the device during use</c:v>
                </c:pt>
                <c:pt idx="11">
                  <c:v>D3. Temperature of outer body of device</c:v>
                </c:pt>
                <c:pt idx="12">
                  <c:v>E1. Durability / Expected life in years</c:v>
                </c:pt>
                <c:pt idx="13">
                  <c:v>E2. Support to user offered by manufacturer</c:v>
                </c:pt>
                <c:pt idx="14">
                  <c:v>E3. Production capacity of the manufacturer</c:v>
                </c:pt>
                <c:pt idx="15">
                  <c:v>F1. Energy Efficiency</c:v>
                </c:pt>
                <c:pt idx="16">
                  <c:v>F2. Carbon Emission Reduction</c:v>
                </c:pt>
                <c:pt idx="17">
                  <c:v>F3. Carbon Footprint of the device over its lifecycle</c:v>
                </c:pt>
                <c:pt idx="18">
                  <c:v>G1. Possibility of using with a range of fuel types</c:v>
                </c:pt>
                <c:pt idx="19">
                  <c:v>G2. Possibility of procuring fuel locally</c:v>
                </c:pt>
                <c:pt idx="20">
                  <c:v>G3. Processing of fuel required/not required by user</c:v>
                </c:pt>
              </c:strCache>
            </c:strRef>
          </c:cat>
          <c:val>
            <c:numRef>
              <c:f>'Output-Stakeholder'!$E$9:$E$29</c:f>
              <c:numCache>
                <c:formatCode>0.00</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val>
        </c:ser>
        <c:ser>
          <c:idx val="3"/>
          <c:order val="3"/>
          <c:tx>
            <c:strRef>
              <c:f>'Output-Stakeholder'!$F$8</c:f>
              <c:strCache>
                <c:ptCount val="1"/>
                <c:pt idx="0">
                  <c:v>DISTRIBUTOR / PROJECT IMPLEMENTER</c:v>
                </c:pt>
              </c:strCache>
            </c:strRef>
          </c:tx>
          <c:cat>
            <c:strRef>
              <c:f>'Output-Stakeholder'!$B$9:$B$29</c:f>
              <c:strCache>
                <c:ptCount val="21"/>
                <c:pt idx="0">
                  <c:v>A1. Boiling performance (rice making)</c:v>
                </c:pt>
                <c:pt idx="1">
                  <c:v>A2. Roasting performance (roti making)</c:v>
                </c:pt>
                <c:pt idx="2">
                  <c:v>A3. Frying performance (use of kadhai)</c:v>
                </c:pt>
                <c:pt idx="3">
                  <c:v>B1. Ability to modulate heat input to cooking pot</c:v>
                </c:pt>
                <c:pt idx="4">
                  <c:v>B2. Ability to cook multiple items simultaneously</c:v>
                </c:pt>
                <c:pt idx="5">
                  <c:v>B3. Ability to deliver non-cooking thermal services</c:v>
                </c:pt>
                <c:pt idx="6">
                  <c:v>C1. Operating expense of the device</c:v>
                </c:pt>
                <c:pt idx="7">
                  <c:v>C2. Capital cost of the device</c:v>
                </c:pt>
                <c:pt idx="8">
                  <c:v>C3. Possible direct earning from use</c:v>
                </c:pt>
                <c:pt idx="9">
                  <c:v>D1. Smoke and soot emissions</c:v>
                </c:pt>
                <c:pt idx="10">
                  <c:v>D2. Stability of the device during use</c:v>
                </c:pt>
                <c:pt idx="11">
                  <c:v>D3. Temperature of outer body of device</c:v>
                </c:pt>
                <c:pt idx="12">
                  <c:v>E1. Durability / Expected life in years</c:v>
                </c:pt>
                <c:pt idx="13">
                  <c:v>E2. Support to user offered by manufacturer</c:v>
                </c:pt>
                <c:pt idx="14">
                  <c:v>E3. Production capacity of the manufacturer</c:v>
                </c:pt>
                <c:pt idx="15">
                  <c:v>F1. Energy Efficiency</c:v>
                </c:pt>
                <c:pt idx="16">
                  <c:v>F2. Carbon Emission Reduction</c:v>
                </c:pt>
                <c:pt idx="17">
                  <c:v>F3. Carbon Footprint of the device over its lifecycle</c:v>
                </c:pt>
                <c:pt idx="18">
                  <c:v>G1. Possibility of using with a range of fuel types</c:v>
                </c:pt>
                <c:pt idx="19">
                  <c:v>G2. Possibility of procuring fuel locally</c:v>
                </c:pt>
                <c:pt idx="20">
                  <c:v>G3. Processing of fuel required/not required by user</c:v>
                </c:pt>
              </c:strCache>
            </c:strRef>
          </c:cat>
          <c:val>
            <c:numRef>
              <c:f>'Output-Stakeholder'!$F$9:$F$29</c:f>
              <c:numCache>
                <c:formatCode>0.00</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val>
        </c:ser>
        <c:ser>
          <c:idx val="5"/>
          <c:order val="4"/>
          <c:tx>
            <c:strRef>
              <c:f>'Output-Stakeholder'!$G$8</c:f>
              <c:strCache>
                <c:ptCount val="1"/>
                <c:pt idx="0">
                  <c:v>REGULATOR / FUNDER</c:v>
                </c:pt>
              </c:strCache>
            </c:strRef>
          </c:tx>
          <c:cat>
            <c:strRef>
              <c:f>'Output-Stakeholder'!$B$9:$B$29</c:f>
              <c:strCache>
                <c:ptCount val="21"/>
                <c:pt idx="0">
                  <c:v>A1. Boiling performance (rice making)</c:v>
                </c:pt>
                <c:pt idx="1">
                  <c:v>A2. Roasting performance (roti making)</c:v>
                </c:pt>
                <c:pt idx="2">
                  <c:v>A3. Frying performance (use of kadhai)</c:v>
                </c:pt>
                <c:pt idx="3">
                  <c:v>B1. Ability to modulate heat input to cooking pot</c:v>
                </c:pt>
                <c:pt idx="4">
                  <c:v>B2. Ability to cook multiple items simultaneously</c:v>
                </c:pt>
                <c:pt idx="5">
                  <c:v>B3. Ability to deliver non-cooking thermal services</c:v>
                </c:pt>
                <c:pt idx="6">
                  <c:v>C1. Operating expense of the device</c:v>
                </c:pt>
                <c:pt idx="7">
                  <c:v>C2. Capital cost of the device</c:v>
                </c:pt>
                <c:pt idx="8">
                  <c:v>C3. Possible direct earning from use</c:v>
                </c:pt>
                <c:pt idx="9">
                  <c:v>D1. Smoke and soot emissions</c:v>
                </c:pt>
                <c:pt idx="10">
                  <c:v>D2. Stability of the device during use</c:v>
                </c:pt>
                <c:pt idx="11">
                  <c:v>D3. Temperature of outer body of device</c:v>
                </c:pt>
                <c:pt idx="12">
                  <c:v>E1. Durability / Expected life in years</c:v>
                </c:pt>
                <c:pt idx="13">
                  <c:v>E2. Support to user offered by manufacturer</c:v>
                </c:pt>
                <c:pt idx="14">
                  <c:v>E3. Production capacity of the manufacturer</c:v>
                </c:pt>
                <c:pt idx="15">
                  <c:v>F1. Energy Efficiency</c:v>
                </c:pt>
                <c:pt idx="16">
                  <c:v>F2. Carbon Emission Reduction</c:v>
                </c:pt>
                <c:pt idx="17">
                  <c:v>F3. Carbon Footprint of the device over its lifecycle</c:v>
                </c:pt>
                <c:pt idx="18">
                  <c:v>G1. Possibility of using with a range of fuel types</c:v>
                </c:pt>
                <c:pt idx="19">
                  <c:v>G2. Possibility of procuring fuel locally</c:v>
                </c:pt>
                <c:pt idx="20">
                  <c:v>G3. Processing of fuel required/not required by user</c:v>
                </c:pt>
              </c:strCache>
            </c:strRef>
          </c:cat>
          <c:val>
            <c:numRef>
              <c:f>'Output-Stakeholder'!$G$9:$G$29</c:f>
              <c:numCache>
                <c:formatCode>0.00</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val>
        </c:ser>
        <c:axId val="83512320"/>
        <c:axId val="83539456"/>
      </c:barChart>
      <c:catAx>
        <c:axId val="83512320"/>
        <c:scaling>
          <c:orientation val="minMax"/>
        </c:scaling>
        <c:axPos val="b"/>
        <c:title>
          <c:tx>
            <c:rich>
              <a:bodyPr/>
              <a:lstStyle/>
              <a:p>
                <a:pPr>
                  <a:defRPr/>
                </a:pPr>
                <a:r>
                  <a:rPr lang="en-IN"/>
                  <a:t>COOKING ENERGY SERVICE PARAMETERS</a:t>
                </a:r>
              </a:p>
            </c:rich>
          </c:tx>
        </c:title>
        <c:tickLblPos val="nextTo"/>
        <c:crossAx val="83539456"/>
        <c:crosses val="autoZero"/>
        <c:auto val="1"/>
        <c:lblAlgn val="ctr"/>
        <c:lblOffset val="100"/>
      </c:catAx>
      <c:valAx>
        <c:axId val="83539456"/>
        <c:scaling>
          <c:orientation val="minMax"/>
        </c:scaling>
        <c:axPos val="l"/>
        <c:majorGridlines/>
        <c:title>
          <c:tx>
            <c:rich>
              <a:bodyPr rot="-5400000" vert="horz"/>
              <a:lstStyle/>
              <a:p>
                <a:pPr>
                  <a:defRPr/>
                </a:pPr>
                <a:r>
                  <a:rPr lang="en-US"/>
                  <a:t>PREFERENCE INDEX</a:t>
                </a:r>
              </a:p>
            </c:rich>
          </c:tx>
        </c:title>
        <c:numFmt formatCode="0.00" sourceLinked="1"/>
        <c:tickLblPos val="nextTo"/>
        <c:crossAx val="83512320"/>
        <c:crosses val="autoZero"/>
        <c:crossBetween val="between"/>
      </c:valAx>
    </c:plotArea>
    <c:legend>
      <c:legendPos val="r"/>
    </c:legend>
    <c:plotVisOnly val="1"/>
  </c:chart>
  <c:printSettings>
    <c:headerFooter/>
    <c:pageMargins b="0.75000000000000355" l="0.70000000000000062" r="0.70000000000000062" t="0.750000000000003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IN"/>
  <c:chart>
    <c:title>
      <c:tx>
        <c:rich>
          <a:bodyPr/>
          <a:lstStyle/>
          <a:p>
            <a:pPr>
              <a:defRPr/>
            </a:pPr>
            <a:r>
              <a:rPr lang="en-US"/>
              <a:t>REGIONAL PREFERENCES</a:t>
            </a:r>
          </a:p>
        </c:rich>
      </c:tx>
    </c:title>
    <c:plotArea>
      <c:layout/>
      <c:barChart>
        <c:barDir val="col"/>
        <c:grouping val="clustered"/>
        <c:ser>
          <c:idx val="0"/>
          <c:order val="0"/>
          <c:cat>
            <c:strRef>
              <c:f>'Output-Stakeholder'!$B$35:$B$55</c:f>
              <c:strCache>
                <c:ptCount val="21"/>
                <c:pt idx="0">
                  <c:v>A1. Boiling performance (rice making)</c:v>
                </c:pt>
                <c:pt idx="1">
                  <c:v>A2. Roasting performance (roti making)</c:v>
                </c:pt>
                <c:pt idx="2">
                  <c:v>A3. Frying performance (use of kadhai)</c:v>
                </c:pt>
                <c:pt idx="3">
                  <c:v>B1. Ability to modulate heat input to cooking pot</c:v>
                </c:pt>
                <c:pt idx="4">
                  <c:v>B2. Ability to cook multiple items simultaneously</c:v>
                </c:pt>
                <c:pt idx="5">
                  <c:v>B3. Ability to deliver non-cooking thermal services</c:v>
                </c:pt>
                <c:pt idx="6">
                  <c:v>C1. Operating expense of the device</c:v>
                </c:pt>
                <c:pt idx="7">
                  <c:v>C2. Capital cost of the device</c:v>
                </c:pt>
                <c:pt idx="8">
                  <c:v>C3. Possible direct earning from use</c:v>
                </c:pt>
                <c:pt idx="9">
                  <c:v>D1. Smoke and soot emissions</c:v>
                </c:pt>
                <c:pt idx="10">
                  <c:v>D2. Stability of the device during use</c:v>
                </c:pt>
                <c:pt idx="11">
                  <c:v>D3. Temperature of outer body of device</c:v>
                </c:pt>
                <c:pt idx="12">
                  <c:v>E1. Durability / Expected life in years</c:v>
                </c:pt>
                <c:pt idx="13">
                  <c:v>E2. Support to user offered by manufacturer</c:v>
                </c:pt>
                <c:pt idx="14">
                  <c:v>E3. Production capacity of the manufacturer</c:v>
                </c:pt>
                <c:pt idx="15">
                  <c:v>F1. Energy Efficiency</c:v>
                </c:pt>
                <c:pt idx="16">
                  <c:v>F2. Carbon Emission Reduction</c:v>
                </c:pt>
                <c:pt idx="17">
                  <c:v>F3. Carbon Footprint of the device over its lifecycle</c:v>
                </c:pt>
                <c:pt idx="18">
                  <c:v>G1. Possibility of using with a range of fuel types</c:v>
                </c:pt>
                <c:pt idx="19">
                  <c:v>G2. Possibility of procuring fuel locally</c:v>
                </c:pt>
                <c:pt idx="20">
                  <c:v>G3. Processing of fuel required/not required by user</c:v>
                </c:pt>
              </c:strCache>
            </c:strRef>
          </c:cat>
          <c:val>
            <c:numRef>
              <c:f>'Output-Stakeholder'!$C$35:$C$55</c:f>
              <c:numCache>
                <c:formatCode>0.00</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val>
        </c:ser>
        <c:axId val="83718144"/>
        <c:axId val="83720064"/>
      </c:barChart>
      <c:catAx>
        <c:axId val="83718144"/>
        <c:scaling>
          <c:orientation val="minMax"/>
        </c:scaling>
        <c:axPos val="b"/>
        <c:title>
          <c:tx>
            <c:rich>
              <a:bodyPr/>
              <a:lstStyle/>
              <a:p>
                <a:pPr>
                  <a:defRPr/>
                </a:pPr>
                <a:r>
                  <a:rPr lang="en-US"/>
                  <a:t>COOKING ENERGY SERVICE PARAMETERS</a:t>
                </a:r>
              </a:p>
            </c:rich>
          </c:tx>
        </c:title>
        <c:tickLblPos val="nextTo"/>
        <c:crossAx val="83720064"/>
        <c:crosses val="autoZero"/>
        <c:auto val="1"/>
        <c:lblAlgn val="ctr"/>
        <c:lblOffset val="100"/>
      </c:catAx>
      <c:valAx>
        <c:axId val="83720064"/>
        <c:scaling>
          <c:orientation val="minMax"/>
        </c:scaling>
        <c:axPos val="l"/>
        <c:majorGridlines/>
        <c:title>
          <c:tx>
            <c:rich>
              <a:bodyPr rot="-5400000" vert="horz"/>
              <a:lstStyle/>
              <a:p>
                <a:pPr>
                  <a:defRPr/>
                </a:pPr>
                <a:r>
                  <a:rPr lang="en-US"/>
                  <a:t>REGIONAL PREFERENCE INDEX</a:t>
                </a:r>
              </a:p>
            </c:rich>
          </c:tx>
        </c:title>
        <c:numFmt formatCode="0.00" sourceLinked="1"/>
        <c:tickLblPos val="nextTo"/>
        <c:crossAx val="83718144"/>
        <c:crosses val="autoZero"/>
        <c:crossBetween val="between"/>
      </c:valAx>
    </c:plotArea>
    <c:plotVisOnly val="1"/>
  </c:chart>
  <c:printSettings>
    <c:headerFooter/>
    <c:pageMargins b="0.75000000000000355" l="0.70000000000000062" r="0.70000000000000062" t="0.750000000000003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IN"/>
  <c:style val="4"/>
  <c:chart>
    <c:title>
      <c:tx>
        <c:rich>
          <a:bodyPr/>
          <a:lstStyle/>
          <a:p>
            <a:pPr>
              <a:defRPr/>
            </a:pPr>
            <a:r>
              <a:rPr lang="en-US" sz="1800" b="1" i="0" baseline="0"/>
              <a:t>MATCHING BETWEEN PREFERENCE AND PERFORMANCE</a:t>
            </a:r>
          </a:p>
        </c:rich>
      </c:tx>
      <c:layout>
        <c:manualLayout>
          <c:xMode val="edge"/>
          <c:yMode val="edge"/>
          <c:x val="0.16591588509226016"/>
          <c:y val="9.3355307359485554E-3"/>
        </c:manualLayout>
      </c:layout>
    </c:title>
    <c:plotArea>
      <c:layout/>
      <c:scatterChart>
        <c:scatterStyle val="lineMarker"/>
        <c:ser>
          <c:idx val="0"/>
          <c:order val="0"/>
          <c:tx>
            <c:strRef>
              <c:f>'Product Matching for Region'!$B$37</c:f>
              <c:strCache>
                <c:ptCount val="1"/>
                <c:pt idx="0">
                  <c:v>NUMBER OF MATCHES</c:v>
                </c:pt>
              </c:strCache>
            </c:strRef>
          </c:tx>
          <c:spPr>
            <a:ln w="28575">
              <a:noFill/>
            </a:ln>
          </c:spPr>
          <c:xVal>
            <c:numRef>
              <c:f>'Product Matching for Region'!$A$38:$A$42</c:f>
              <c:numCache>
                <c:formatCode>General</c:formatCode>
                <c:ptCount val="5"/>
                <c:pt idx="0">
                  <c:v>0</c:v>
                </c:pt>
                <c:pt idx="1">
                  <c:v>0</c:v>
                </c:pt>
                <c:pt idx="2">
                  <c:v>0</c:v>
                </c:pt>
                <c:pt idx="3">
                  <c:v>0</c:v>
                </c:pt>
                <c:pt idx="4">
                  <c:v>0</c:v>
                </c:pt>
              </c:numCache>
            </c:numRef>
          </c:xVal>
          <c:yVal>
            <c:numRef>
              <c:f>'Product Matching for Region'!$B$38:$B$42</c:f>
              <c:numCache>
                <c:formatCode>General</c:formatCode>
                <c:ptCount val="5"/>
                <c:pt idx="0">
                  <c:v>0</c:v>
                </c:pt>
                <c:pt idx="1">
                  <c:v>0</c:v>
                </c:pt>
                <c:pt idx="2">
                  <c:v>0</c:v>
                </c:pt>
                <c:pt idx="3">
                  <c:v>0</c:v>
                </c:pt>
                <c:pt idx="4">
                  <c:v>0</c:v>
                </c:pt>
              </c:numCache>
            </c:numRef>
          </c:yVal>
        </c:ser>
        <c:dLbls>
          <c:showVal val="1"/>
          <c:showCatName val="1"/>
        </c:dLbls>
        <c:axId val="95127808"/>
        <c:axId val="95145984"/>
      </c:scatterChart>
      <c:valAx>
        <c:axId val="95127808"/>
        <c:scaling>
          <c:orientation val="minMax"/>
        </c:scaling>
        <c:axPos val="b"/>
        <c:numFmt formatCode="General" sourceLinked="1"/>
        <c:majorTickMark val="none"/>
        <c:tickLblPos val="nextTo"/>
        <c:crossAx val="95145984"/>
        <c:crosses val="autoZero"/>
        <c:crossBetween val="midCat"/>
      </c:valAx>
      <c:valAx>
        <c:axId val="95145984"/>
        <c:scaling>
          <c:orientation val="minMax"/>
        </c:scaling>
        <c:delete val="1"/>
        <c:axPos val="l"/>
        <c:numFmt formatCode="General" sourceLinked="1"/>
        <c:majorTickMark val="none"/>
        <c:tickLblPos val="none"/>
        <c:crossAx val="95127808"/>
        <c:crosses val="autoZero"/>
        <c:crossBetween val="midCat"/>
      </c:valAx>
    </c:plotArea>
    <c:legend>
      <c:legendPos val="t"/>
      <c:layout/>
    </c:legend>
    <c:plotVisOnly val="1"/>
  </c:chart>
  <c:printSettings>
    <c:headerFooter/>
    <c:pageMargins b="0.75000000000000044" l="0.7000000000000004" r="0.7000000000000004" t="0.75000000000000044" header="0.30000000000000021" footer="0.30000000000000021"/>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8</xdr:col>
      <xdr:colOff>9525</xdr:colOff>
      <xdr:row>6</xdr:row>
      <xdr:rowOff>66675</xdr:rowOff>
    </xdr:from>
    <xdr:to>
      <xdr:col>27</xdr:col>
      <xdr:colOff>600075</xdr:colOff>
      <xdr:row>16</xdr:row>
      <xdr:rowOff>571499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19050</xdr:colOff>
      <xdr:row>31</xdr:row>
      <xdr:rowOff>28575</xdr:rowOff>
    </xdr:from>
    <xdr:to>
      <xdr:col>22</xdr:col>
      <xdr:colOff>0</xdr:colOff>
      <xdr:row>43</xdr:row>
      <xdr:rowOff>238125</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134469</xdr:colOff>
      <xdr:row>35</xdr:row>
      <xdr:rowOff>156883</xdr:rowOff>
    </xdr:from>
    <xdr:to>
      <xdr:col>8</xdr:col>
      <xdr:colOff>1086970</xdr:colOff>
      <xdr:row>71</xdr:row>
      <xdr:rowOff>100853</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IREC_CESDST%20-%20DATA.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RIMARY INFORMATION"/>
      <sheetName val="Survey - COOK"/>
      <sheetName val="FGD - COOK"/>
      <sheetName val="Survey - BUYER"/>
      <sheetName val="FGD - BUYER"/>
      <sheetName val="Interview - MNFCT - TECHDEV"/>
      <sheetName val="Interview - DSTRBTR - PROJ IMPL"/>
      <sheetName val="Interview - RGLTR - FNDR"/>
    </sheetNames>
    <sheetDataSet>
      <sheetData sheetId="0">
        <row r="14">
          <cell r="D14">
            <v>0</v>
          </cell>
          <cell r="E14">
            <v>0</v>
          </cell>
        </row>
        <row r="15">
          <cell r="D15">
            <v>0</v>
          </cell>
          <cell r="E15">
            <v>0</v>
          </cell>
        </row>
        <row r="16">
          <cell r="C16">
            <v>0</v>
          </cell>
        </row>
        <row r="17">
          <cell r="C17">
            <v>0</v>
          </cell>
        </row>
        <row r="18">
          <cell r="C18">
            <v>0</v>
          </cell>
        </row>
      </sheetData>
      <sheetData sheetId="1">
        <row r="47">
          <cell r="AZ47" t="e">
            <v>#DIV/0!</v>
          </cell>
        </row>
        <row r="48">
          <cell r="AZ48" t="e">
            <v>#DIV/0!</v>
          </cell>
        </row>
        <row r="49">
          <cell r="AZ49" t="e">
            <v>#DIV/0!</v>
          </cell>
        </row>
        <row r="51">
          <cell r="AZ51" t="e">
            <v>#DIV/0!</v>
          </cell>
        </row>
        <row r="52">
          <cell r="AZ52" t="e">
            <v>#DIV/0!</v>
          </cell>
        </row>
        <row r="53">
          <cell r="AZ53" t="e">
            <v>#DIV/0!</v>
          </cell>
        </row>
        <row r="55">
          <cell r="AZ55" t="e">
            <v>#DIV/0!</v>
          </cell>
        </row>
        <row r="56">
          <cell r="AZ56" t="e">
            <v>#DIV/0!</v>
          </cell>
        </row>
        <row r="57">
          <cell r="AZ57" t="e">
            <v>#DIV/0!</v>
          </cell>
        </row>
        <row r="59">
          <cell r="AZ59" t="e">
            <v>#DIV/0!</v>
          </cell>
        </row>
        <row r="60">
          <cell r="AZ60" t="e">
            <v>#DIV/0!</v>
          </cell>
        </row>
        <row r="61">
          <cell r="AZ61" t="e">
            <v>#DIV/0!</v>
          </cell>
        </row>
        <row r="63">
          <cell r="AZ63" t="e">
            <v>#DIV/0!</v>
          </cell>
        </row>
        <row r="64">
          <cell r="AZ64" t="e">
            <v>#DIV/0!</v>
          </cell>
        </row>
        <row r="65">
          <cell r="AZ65" t="e">
            <v>#DIV/0!</v>
          </cell>
        </row>
        <row r="67">
          <cell r="AZ67" t="e">
            <v>#DIV/0!</v>
          </cell>
        </row>
        <row r="68">
          <cell r="AZ68" t="e">
            <v>#DIV/0!</v>
          </cell>
        </row>
        <row r="69">
          <cell r="AZ69" t="e">
            <v>#DIV/0!</v>
          </cell>
        </row>
        <row r="71">
          <cell r="AZ71" t="e">
            <v>#DIV/0!</v>
          </cell>
        </row>
        <row r="72">
          <cell r="AZ72" t="e">
            <v>#DIV/0!</v>
          </cell>
        </row>
        <row r="73">
          <cell r="AZ73" t="e">
            <v>#DIV/0!</v>
          </cell>
        </row>
        <row r="75">
          <cell r="AZ75" t="e">
            <v>#DIV/0!</v>
          </cell>
        </row>
        <row r="76">
          <cell r="AZ76" t="e">
            <v>#DIV/0!</v>
          </cell>
        </row>
        <row r="77">
          <cell r="AZ77" t="e">
            <v>#DIV/0!</v>
          </cell>
        </row>
        <row r="78">
          <cell r="AZ78" t="e">
            <v>#DIV/0!</v>
          </cell>
        </row>
        <row r="79">
          <cell r="AZ79" t="e">
            <v>#DIV/0!</v>
          </cell>
        </row>
        <row r="80">
          <cell r="AZ80" t="e">
            <v>#DIV/0!</v>
          </cell>
        </row>
        <row r="81">
          <cell r="AZ81" t="e">
            <v>#DIV/0!</v>
          </cell>
        </row>
      </sheetData>
      <sheetData sheetId="2">
        <row r="7">
          <cell r="B7">
            <v>0</v>
          </cell>
        </row>
        <row r="8">
          <cell r="B8">
            <v>0</v>
          </cell>
        </row>
        <row r="9">
          <cell r="B9">
            <v>0</v>
          </cell>
        </row>
        <row r="11">
          <cell r="B11">
            <v>0</v>
          </cell>
        </row>
        <row r="12">
          <cell r="B12">
            <v>0</v>
          </cell>
        </row>
        <row r="13">
          <cell r="B13">
            <v>0</v>
          </cell>
        </row>
        <row r="15">
          <cell r="B15">
            <v>0</v>
          </cell>
        </row>
        <row r="16">
          <cell r="B16">
            <v>0</v>
          </cell>
        </row>
        <row r="17">
          <cell r="B17">
            <v>0</v>
          </cell>
        </row>
        <row r="19">
          <cell r="B19">
            <v>0</v>
          </cell>
        </row>
        <row r="20">
          <cell r="B20">
            <v>0</v>
          </cell>
        </row>
        <row r="21">
          <cell r="B21">
            <v>0</v>
          </cell>
        </row>
        <row r="23">
          <cell r="B23">
            <v>0</v>
          </cell>
        </row>
        <row r="24">
          <cell r="B24">
            <v>0</v>
          </cell>
        </row>
        <row r="25">
          <cell r="B25">
            <v>0</v>
          </cell>
        </row>
        <row r="27">
          <cell r="B27">
            <v>0</v>
          </cell>
        </row>
        <row r="28">
          <cell r="B28">
            <v>0</v>
          </cell>
        </row>
        <row r="29">
          <cell r="B29">
            <v>0</v>
          </cell>
        </row>
        <row r="31">
          <cell r="B31">
            <v>0</v>
          </cell>
        </row>
        <row r="32">
          <cell r="B32">
            <v>0</v>
          </cell>
        </row>
        <row r="33">
          <cell r="B33">
            <v>0</v>
          </cell>
        </row>
        <row r="35">
          <cell r="B35">
            <v>0</v>
          </cell>
        </row>
        <row r="36">
          <cell r="B36">
            <v>0</v>
          </cell>
        </row>
        <row r="37">
          <cell r="B37">
            <v>0</v>
          </cell>
        </row>
        <row r="38">
          <cell r="B38">
            <v>0</v>
          </cell>
        </row>
        <row r="39">
          <cell r="B39">
            <v>0</v>
          </cell>
        </row>
        <row r="40">
          <cell r="B40">
            <v>0</v>
          </cell>
        </row>
        <row r="41">
          <cell r="B41">
            <v>0</v>
          </cell>
        </row>
      </sheetData>
      <sheetData sheetId="3">
        <row r="47">
          <cell r="AZ47" t="e">
            <v>#DIV/0!</v>
          </cell>
        </row>
        <row r="48">
          <cell r="AZ48" t="e">
            <v>#DIV/0!</v>
          </cell>
        </row>
        <row r="49">
          <cell r="AZ49" t="e">
            <v>#DIV/0!</v>
          </cell>
        </row>
        <row r="51">
          <cell r="AZ51" t="e">
            <v>#DIV/0!</v>
          </cell>
        </row>
        <row r="52">
          <cell r="AZ52" t="e">
            <v>#DIV/0!</v>
          </cell>
        </row>
        <row r="53">
          <cell r="AZ53" t="e">
            <v>#DIV/0!</v>
          </cell>
        </row>
        <row r="55">
          <cell r="AZ55" t="e">
            <v>#DIV/0!</v>
          </cell>
        </row>
        <row r="56">
          <cell r="AZ56" t="e">
            <v>#DIV/0!</v>
          </cell>
        </row>
        <row r="57">
          <cell r="AZ57" t="e">
            <v>#DIV/0!</v>
          </cell>
        </row>
        <row r="59">
          <cell r="AZ59" t="e">
            <v>#DIV/0!</v>
          </cell>
        </row>
        <row r="60">
          <cell r="AZ60" t="e">
            <v>#DIV/0!</v>
          </cell>
        </row>
        <row r="61">
          <cell r="AZ61" t="e">
            <v>#DIV/0!</v>
          </cell>
        </row>
        <row r="63">
          <cell r="AZ63" t="e">
            <v>#DIV/0!</v>
          </cell>
        </row>
        <row r="64">
          <cell r="AZ64" t="e">
            <v>#DIV/0!</v>
          </cell>
        </row>
        <row r="65">
          <cell r="AZ65" t="e">
            <v>#DIV/0!</v>
          </cell>
        </row>
        <row r="67">
          <cell r="AZ67" t="e">
            <v>#DIV/0!</v>
          </cell>
        </row>
        <row r="68">
          <cell r="AZ68" t="e">
            <v>#DIV/0!</v>
          </cell>
        </row>
        <row r="69">
          <cell r="AZ69" t="e">
            <v>#DIV/0!</v>
          </cell>
        </row>
        <row r="71">
          <cell r="AZ71" t="e">
            <v>#DIV/0!</v>
          </cell>
        </row>
        <row r="72">
          <cell r="AZ72" t="e">
            <v>#DIV/0!</v>
          </cell>
        </row>
        <row r="73">
          <cell r="AZ73" t="e">
            <v>#DIV/0!</v>
          </cell>
        </row>
        <row r="75">
          <cell r="AZ75" t="e">
            <v>#DIV/0!</v>
          </cell>
        </row>
        <row r="76">
          <cell r="AZ76" t="e">
            <v>#DIV/0!</v>
          </cell>
        </row>
        <row r="77">
          <cell r="AZ77" t="e">
            <v>#DIV/0!</v>
          </cell>
        </row>
        <row r="78">
          <cell r="AZ78" t="e">
            <v>#DIV/0!</v>
          </cell>
        </row>
        <row r="79">
          <cell r="AZ79" t="e">
            <v>#DIV/0!</v>
          </cell>
        </row>
        <row r="80">
          <cell r="AZ80" t="e">
            <v>#DIV/0!</v>
          </cell>
        </row>
        <row r="81">
          <cell r="AZ81" t="e">
            <v>#DIV/0!</v>
          </cell>
        </row>
      </sheetData>
      <sheetData sheetId="4">
        <row r="7">
          <cell r="B7">
            <v>0</v>
          </cell>
        </row>
        <row r="8">
          <cell r="B8">
            <v>0</v>
          </cell>
        </row>
        <row r="9">
          <cell r="B9">
            <v>0</v>
          </cell>
        </row>
        <row r="11">
          <cell r="B11">
            <v>0</v>
          </cell>
        </row>
        <row r="12">
          <cell r="B12">
            <v>0</v>
          </cell>
        </row>
        <row r="13">
          <cell r="B13">
            <v>0</v>
          </cell>
        </row>
        <row r="15">
          <cell r="B15">
            <v>0</v>
          </cell>
        </row>
        <row r="16">
          <cell r="B16">
            <v>0</v>
          </cell>
        </row>
        <row r="17">
          <cell r="B17">
            <v>0</v>
          </cell>
        </row>
        <row r="19">
          <cell r="B19">
            <v>0</v>
          </cell>
        </row>
        <row r="20">
          <cell r="B20">
            <v>0</v>
          </cell>
        </row>
        <row r="21">
          <cell r="B21">
            <v>0</v>
          </cell>
        </row>
        <row r="23">
          <cell r="B23">
            <v>0</v>
          </cell>
        </row>
        <row r="24">
          <cell r="B24">
            <v>0</v>
          </cell>
        </row>
        <row r="25">
          <cell r="B25">
            <v>0</v>
          </cell>
        </row>
        <row r="27">
          <cell r="B27">
            <v>0</v>
          </cell>
        </row>
        <row r="28">
          <cell r="B28">
            <v>0</v>
          </cell>
        </row>
        <row r="29">
          <cell r="B29">
            <v>0</v>
          </cell>
        </row>
        <row r="31">
          <cell r="B31">
            <v>0</v>
          </cell>
        </row>
        <row r="32">
          <cell r="B32">
            <v>0</v>
          </cell>
        </row>
        <row r="33">
          <cell r="B33">
            <v>0</v>
          </cell>
        </row>
        <row r="35">
          <cell r="B35">
            <v>0</v>
          </cell>
        </row>
        <row r="36">
          <cell r="B36">
            <v>0</v>
          </cell>
        </row>
        <row r="37">
          <cell r="B37">
            <v>0</v>
          </cell>
        </row>
        <row r="38">
          <cell r="B38">
            <v>0</v>
          </cell>
        </row>
        <row r="39">
          <cell r="B39">
            <v>0</v>
          </cell>
        </row>
        <row r="40">
          <cell r="B40">
            <v>0</v>
          </cell>
        </row>
        <row r="41">
          <cell r="B41">
            <v>0</v>
          </cell>
        </row>
      </sheetData>
      <sheetData sheetId="5">
        <row r="13">
          <cell r="L13" t="e">
            <v>#DIV/0!</v>
          </cell>
        </row>
        <row r="14">
          <cell r="L14" t="e">
            <v>#DIV/0!</v>
          </cell>
        </row>
        <row r="15">
          <cell r="L15" t="e">
            <v>#DIV/0!</v>
          </cell>
        </row>
        <row r="17">
          <cell r="L17" t="e">
            <v>#DIV/0!</v>
          </cell>
        </row>
        <row r="18">
          <cell r="L18" t="e">
            <v>#DIV/0!</v>
          </cell>
        </row>
        <row r="19">
          <cell r="L19" t="e">
            <v>#DIV/0!</v>
          </cell>
        </row>
        <row r="21">
          <cell r="L21" t="e">
            <v>#DIV/0!</v>
          </cell>
        </row>
        <row r="22">
          <cell r="L22" t="e">
            <v>#DIV/0!</v>
          </cell>
        </row>
        <row r="23">
          <cell r="L23" t="e">
            <v>#DIV/0!</v>
          </cell>
        </row>
        <row r="25">
          <cell r="L25" t="e">
            <v>#DIV/0!</v>
          </cell>
        </row>
        <row r="26">
          <cell r="L26" t="e">
            <v>#DIV/0!</v>
          </cell>
        </row>
        <row r="27">
          <cell r="L27" t="e">
            <v>#DIV/0!</v>
          </cell>
        </row>
        <row r="29">
          <cell r="L29" t="e">
            <v>#DIV/0!</v>
          </cell>
        </row>
        <row r="30">
          <cell r="L30" t="e">
            <v>#DIV/0!</v>
          </cell>
        </row>
        <row r="31">
          <cell r="L31" t="e">
            <v>#DIV/0!</v>
          </cell>
        </row>
        <row r="33">
          <cell r="L33" t="e">
            <v>#DIV/0!</v>
          </cell>
        </row>
        <row r="34">
          <cell r="L34" t="e">
            <v>#DIV/0!</v>
          </cell>
        </row>
        <row r="35">
          <cell r="L35" t="e">
            <v>#DIV/0!</v>
          </cell>
        </row>
        <row r="37">
          <cell r="L37" t="e">
            <v>#DIV/0!</v>
          </cell>
        </row>
        <row r="38">
          <cell r="L38" t="e">
            <v>#DIV/0!</v>
          </cell>
        </row>
        <row r="39">
          <cell r="L39" t="e">
            <v>#DIV/0!</v>
          </cell>
        </row>
        <row r="41">
          <cell r="L41" t="e">
            <v>#DIV/0!</v>
          </cell>
        </row>
        <row r="42">
          <cell r="L42" t="e">
            <v>#DIV/0!</v>
          </cell>
        </row>
        <row r="43">
          <cell r="L43" t="e">
            <v>#DIV/0!</v>
          </cell>
        </row>
        <row r="44">
          <cell r="L44" t="e">
            <v>#DIV/0!</v>
          </cell>
        </row>
        <row r="45">
          <cell r="L45" t="e">
            <v>#DIV/0!</v>
          </cell>
        </row>
        <row r="46">
          <cell r="L46" t="e">
            <v>#DIV/0!</v>
          </cell>
        </row>
        <row r="47">
          <cell r="L47" t="e">
            <v>#DIV/0!</v>
          </cell>
        </row>
      </sheetData>
      <sheetData sheetId="6">
        <row r="13">
          <cell r="L13" t="e">
            <v>#DIV/0!</v>
          </cell>
        </row>
        <row r="14">
          <cell r="L14" t="e">
            <v>#DIV/0!</v>
          </cell>
        </row>
        <row r="15">
          <cell r="L15" t="e">
            <v>#DIV/0!</v>
          </cell>
        </row>
        <row r="17">
          <cell r="L17" t="e">
            <v>#DIV/0!</v>
          </cell>
        </row>
        <row r="18">
          <cell r="L18" t="e">
            <v>#DIV/0!</v>
          </cell>
        </row>
        <row r="19">
          <cell r="L19" t="e">
            <v>#DIV/0!</v>
          </cell>
        </row>
        <row r="21">
          <cell r="L21" t="e">
            <v>#DIV/0!</v>
          </cell>
        </row>
        <row r="22">
          <cell r="L22" t="e">
            <v>#DIV/0!</v>
          </cell>
        </row>
        <row r="23">
          <cell r="L23" t="e">
            <v>#DIV/0!</v>
          </cell>
        </row>
        <row r="25">
          <cell r="L25" t="e">
            <v>#DIV/0!</v>
          </cell>
        </row>
        <row r="26">
          <cell r="L26" t="e">
            <v>#DIV/0!</v>
          </cell>
        </row>
        <row r="27">
          <cell r="L27" t="e">
            <v>#DIV/0!</v>
          </cell>
        </row>
        <row r="29">
          <cell r="L29" t="e">
            <v>#DIV/0!</v>
          </cell>
        </row>
        <row r="30">
          <cell r="L30" t="e">
            <v>#DIV/0!</v>
          </cell>
        </row>
        <row r="31">
          <cell r="L31" t="e">
            <v>#DIV/0!</v>
          </cell>
        </row>
        <row r="33">
          <cell r="L33" t="e">
            <v>#DIV/0!</v>
          </cell>
        </row>
        <row r="34">
          <cell r="L34" t="e">
            <v>#DIV/0!</v>
          </cell>
        </row>
        <row r="35">
          <cell r="L35" t="e">
            <v>#DIV/0!</v>
          </cell>
        </row>
        <row r="37">
          <cell r="L37" t="e">
            <v>#DIV/0!</v>
          </cell>
        </row>
        <row r="38">
          <cell r="L38" t="e">
            <v>#DIV/0!</v>
          </cell>
        </row>
        <row r="39">
          <cell r="L39" t="e">
            <v>#DIV/0!</v>
          </cell>
        </row>
        <row r="41">
          <cell r="L41" t="e">
            <v>#DIV/0!</v>
          </cell>
        </row>
        <row r="42">
          <cell r="L42" t="e">
            <v>#DIV/0!</v>
          </cell>
        </row>
        <row r="43">
          <cell r="L43" t="e">
            <v>#DIV/0!</v>
          </cell>
        </row>
        <row r="44">
          <cell r="L44" t="e">
            <v>#DIV/0!</v>
          </cell>
        </row>
        <row r="45">
          <cell r="L45" t="e">
            <v>#DIV/0!</v>
          </cell>
        </row>
        <row r="46">
          <cell r="L46" t="e">
            <v>#DIV/0!</v>
          </cell>
        </row>
        <row r="47">
          <cell r="L47" t="e">
            <v>#DIV/0!</v>
          </cell>
        </row>
      </sheetData>
      <sheetData sheetId="7">
        <row r="8">
          <cell r="L8" t="e">
            <v>#DIV/0!</v>
          </cell>
        </row>
        <row r="9">
          <cell r="L9" t="e">
            <v>#DIV/0!</v>
          </cell>
        </row>
        <row r="10">
          <cell r="L10" t="e">
            <v>#DIV/0!</v>
          </cell>
        </row>
        <row r="12">
          <cell r="L12" t="e">
            <v>#DIV/0!</v>
          </cell>
        </row>
        <row r="13">
          <cell r="L13" t="e">
            <v>#DIV/0!</v>
          </cell>
        </row>
        <row r="14">
          <cell r="L14" t="e">
            <v>#DIV/0!</v>
          </cell>
        </row>
        <row r="16">
          <cell r="L16" t="e">
            <v>#DIV/0!</v>
          </cell>
        </row>
        <row r="17">
          <cell r="L17" t="e">
            <v>#DIV/0!</v>
          </cell>
        </row>
        <row r="18">
          <cell r="L18" t="e">
            <v>#DIV/0!</v>
          </cell>
        </row>
        <row r="20">
          <cell r="L20" t="e">
            <v>#DIV/0!</v>
          </cell>
        </row>
        <row r="21">
          <cell r="L21" t="e">
            <v>#DIV/0!</v>
          </cell>
        </row>
        <row r="22">
          <cell r="L22" t="e">
            <v>#DIV/0!</v>
          </cell>
        </row>
        <row r="24">
          <cell r="L24" t="e">
            <v>#DIV/0!</v>
          </cell>
        </row>
        <row r="25">
          <cell r="L25" t="e">
            <v>#DIV/0!</v>
          </cell>
        </row>
        <row r="26">
          <cell r="L26" t="e">
            <v>#DIV/0!</v>
          </cell>
        </row>
        <row r="28">
          <cell r="L28" t="e">
            <v>#DIV/0!</v>
          </cell>
        </row>
        <row r="29">
          <cell r="L29" t="e">
            <v>#DIV/0!</v>
          </cell>
        </row>
        <row r="30">
          <cell r="L30" t="e">
            <v>#DIV/0!</v>
          </cell>
        </row>
        <row r="32">
          <cell r="L32" t="e">
            <v>#DIV/0!</v>
          </cell>
        </row>
        <row r="33">
          <cell r="L33" t="e">
            <v>#DIV/0!</v>
          </cell>
        </row>
        <row r="34">
          <cell r="L34" t="e">
            <v>#DIV/0!</v>
          </cell>
        </row>
        <row r="36">
          <cell r="L36" t="e">
            <v>#DIV/0!</v>
          </cell>
        </row>
        <row r="37">
          <cell r="L37" t="e">
            <v>#DIV/0!</v>
          </cell>
        </row>
        <row r="38">
          <cell r="L38" t="e">
            <v>#DIV/0!</v>
          </cell>
        </row>
        <row r="39">
          <cell r="L39" t="e">
            <v>#DIV/0!</v>
          </cell>
        </row>
        <row r="40">
          <cell r="L40" t="e">
            <v>#DIV/0!</v>
          </cell>
        </row>
        <row r="41">
          <cell r="L41" t="e">
            <v>#DIV/0!</v>
          </cell>
        </row>
        <row r="42">
          <cell r="L42" t="e">
            <v>#DIV/0!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dimension ref="A1:Y42"/>
  <sheetViews>
    <sheetView zoomScaleNormal="100" workbookViewId="0">
      <selection activeCell="C8" sqref="C8"/>
    </sheetView>
  </sheetViews>
  <sheetFormatPr defaultRowHeight="15"/>
  <cols>
    <col min="1" max="1" width="7.85546875" style="6" customWidth="1"/>
    <col min="2" max="2" width="27.42578125" style="6" customWidth="1"/>
    <col min="3" max="3" width="9.7109375" style="6" customWidth="1"/>
    <col min="4" max="7" width="9.85546875" style="6" customWidth="1"/>
    <col min="8" max="8" width="36.5703125" style="7" customWidth="1"/>
    <col min="9" max="13" width="9.7109375" style="6" customWidth="1"/>
    <col min="14" max="18" width="10.7109375" style="6" customWidth="1"/>
    <col min="19" max="23" width="9.5703125" style="6" customWidth="1"/>
    <col min="24" max="24" width="12.28515625" style="6" customWidth="1"/>
    <col min="25" max="25" width="18.140625" style="6" customWidth="1"/>
    <col min="26" max="16384" width="9.140625" style="6"/>
  </cols>
  <sheetData>
    <row r="1" spans="1:25">
      <c r="A1" s="1" t="s">
        <v>81</v>
      </c>
    </row>
    <row r="2" spans="1:25">
      <c r="A2" s="45" t="s">
        <v>82</v>
      </c>
      <c r="B2" s="45"/>
      <c r="C2" s="45"/>
      <c r="D2" s="45"/>
      <c r="E2" s="45"/>
    </row>
    <row r="4" spans="1:25">
      <c r="A4" s="16" t="s">
        <v>0</v>
      </c>
      <c r="B4" s="16" t="s">
        <v>1</v>
      </c>
      <c r="C4" s="16" t="s">
        <v>2</v>
      </c>
      <c r="D4" s="32"/>
      <c r="E4" s="32"/>
      <c r="F4" s="32"/>
      <c r="G4" s="32"/>
      <c r="H4" s="18"/>
      <c r="I4" s="17"/>
      <c r="J4" s="17"/>
      <c r="K4" s="17"/>
      <c r="L4" s="17"/>
      <c r="M4" s="17"/>
      <c r="N4" s="17"/>
      <c r="O4" s="17"/>
      <c r="P4" s="17"/>
      <c r="Q4" s="17"/>
      <c r="R4" s="17"/>
      <c r="S4" s="17"/>
      <c r="T4" s="17"/>
      <c r="U4" s="17"/>
      <c r="V4" s="17"/>
      <c r="W4" s="17"/>
      <c r="X4" s="17"/>
      <c r="Y4" s="17"/>
    </row>
    <row r="5" spans="1:25">
      <c r="A5" s="19" t="s">
        <v>3</v>
      </c>
      <c r="B5" s="26" t="s">
        <v>4</v>
      </c>
      <c r="C5" s="47"/>
      <c r="D5" s="31" t="s">
        <v>67</v>
      </c>
      <c r="E5" s="31"/>
      <c r="F5" s="31"/>
      <c r="G5" s="31"/>
      <c r="H5" s="18"/>
      <c r="I5" s="17"/>
      <c r="J5" s="17"/>
      <c r="K5" s="17"/>
      <c r="L5" s="17"/>
      <c r="M5" s="17"/>
      <c r="N5" s="17"/>
      <c r="O5" s="17"/>
      <c r="P5" s="17"/>
      <c r="Q5" s="17"/>
      <c r="R5" s="17"/>
      <c r="S5" s="17"/>
      <c r="T5" s="17"/>
      <c r="U5" s="17"/>
      <c r="V5" s="17"/>
      <c r="W5" s="17"/>
      <c r="X5" s="17"/>
      <c r="Y5" s="17"/>
    </row>
    <row r="6" spans="1:25">
      <c r="A6" s="19" t="s">
        <v>5</v>
      </c>
      <c r="B6" s="26" t="s">
        <v>63</v>
      </c>
      <c r="C6" s="47"/>
      <c r="D6" s="31" t="s">
        <v>67</v>
      </c>
      <c r="E6" s="31"/>
      <c r="F6" s="31"/>
      <c r="G6" s="31"/>
      <c r="H6" s="18"/>
      <c r="I6" s="17"/>
      <c r="J6" s="17"/>
      <c r="K6" s="17"/>
      <c r="L6" s="17"/>
      <c r="M6" s="17"/>
      <c r="N6" s="17"/>
      <c r="O6" s="17"/>
      <c r="P6" s="17"/>
      <c r="Q6" s="17"/>
      <c r="R6" s="17"/>
      <c r="S6" s="17"/>
      <c r="T6" s="17"/>
      <c r="U6" s="17"/>
      <c r="V6" s="17"/>
      <c r="W6" s="17"/>
      <c r="X6" s="17"/>
      <c r="Y6" s="17"/>
    </row>
    <row r="7" spans="1:25" ht="30">
      <c r="A7" s="19" t="s">
        <v>64</v>
      </c>
      <c r="B7" s="26" t="s">
        <v>101</v>
      </c>
      <c r="C7" s="47"/>
      <c r="D7" s="33"/>
      <c r="E7" s="33"/>
      <c r="F7" s="33"/>
      <c r="G7" s="33"/>
      <c r="H7" s="18"/>
      <c r="I7" s="17"/>
      <c r="J7" s="17"/>
      <c r="K7" s="17"/>
      <c r="L7" s="17"/>
      <c r="M7" s="17"/>
      <c r="N7" s="17"/>
      <c r="O7" s="17"/>
      <c r="P7" s="17"/>
      <c r="Q7" s="17"/>
      <c r="R7" s="17"/>
      <c r="S7" s="17"/>
      <c r="T7" s="17"/>
      <c r="U7" s="17"/>
      <c r="V7" s="17"/>
      <c r="W7" s="17"/>
      <c r="X7" s="17"/>
      <c r="Y7" s="17"/>
    </row>
    <row r="8" spans="1:25" ht="30">
      <c r="A8" s="19" t="s">
        <v>65</v>
      </c>
      <c r="B8" s="26" t="s">
        <v>102</v>
      </c>
      <c r="C8" s="47"/>
      <c r="D8" s="33"/>
      <c r="E8" s="33"/>
      <c r="F8" s="33"/>
      <c r="G8" s="33"/>
      <c r="H8" s="18"/>
      <c r="I8" s="17"/>
      <c r="J8" s="17"/>
      <c r="K8" s="17"/>
      <c r="L8" s="17"/>
      <c r="M8" s="17"/>
      <c r="N8" s="17"/>
      <c r="O8" s="17"/>
      <c r="P8" s="17"/>
      <c r="Q8" s="17"/>
      <c r="R8" s="17"/>
      <c r="S8" s="17"/>
      <c r="T8" s="17"/>
      <c r="U8" s="17"/>
      <c r="V8" s="17"/>
      <c r="W8" s="17"/>
      <c r="X8" s="17"/>
      <c r="Y8" s="17"/>
    </row>
    <row r="9" spans="1:25">
      <c r="A9" s="19" t="s">
        <v>66</v>
      </c>
      <c r="B9" s="26" t="s">
        <v>103</v>
      </c>
      <c r="C9" s="47"/>
      <c r="D9" s="33"/>
      <c r="E9" s="33"/>
      <c r="F9" s="33"/>
      <c r="G9" s="33"/>
      <c r="H9" s="18"/>
      <c r="I9" s="17"/>
      <c r="J9" s="17"/>
      <c r="K9" s="17"/>
      <c r="L9" s="17"/>
      <c r="M9" s="17"/>
      <c r="N9" s="17"/>
      <c r="O9" s="17"/>
      <c r="P9" s="17"/>
      <c r="Q9" s="17"/>
      <c r="R9" s="17"/>
      <c r="S9" s="17"/>
      <c r="T9" s="17"/>
      <c r="U9" s="17"/>
      <c r="V9" s="17"/>
      <c r="W9" s="17"/>
      <c r="X9" s="17"/>
      <c r="Y9" s="17"/>
    </row>
    <row r="10" spans="1:25">
      <c r="A10" s="17"/>
      <c r="B10" s="17"/>
      <c r="C10" s="17"/>
      <c r="D10" s="17"/>
      <c r="E10" s="17"/>
      <c r="F10" s="17"/>
      <c r="G10" s="17"/>
      <c r="H10" s="18"/>
      <c r="I10" s="17"/>
      <c r="J10" s="17"/>
      <c r="K10" s="17"/>
      <c r="L10" s="17"/>
      <c r="M10" s="17"/>
      <c r="N10" s="17"/>
      <c r="O10" s="17"/>
      <c r="P10" s="17"/>
      <c r="Q10" s="17"/>
      <c r="R10" s="17"/>
      <c r="S10" s="17"/>
      <c r="T10" s="17"/>
      <c r="U10" s="17"/>
      <c r="V10" s="17"/>
      <c r="W10" s="17"/>
      <c r="X10" s="17"/>
      <c r="Y10" s="17"/>
    </row>
    <row r="11" spans="1:25" s="1" customFormat="1" ht="52.5" customHeight="1">
      <c r="A11" s="30"/>
      <c r="B11" s="30"/>
      <c r="C11" s="165" t="s">
        <v>40</v>
      </c>
      <c r="D11" s="166"/>
      <c r="E11" s="166"/>
      <c r="F11" s="166"/>
      <c r="G11" s="166"/>
      <c r="H11" s="39"/>
      <c r="I11" s="165" t="s">
        <v>38</v>
      </c>
      <c r="J11" s="166"/>
      <c r="K11" s="166"/>
      <c r="L11" s="166"/>
      <c r="M11" s="166"/>
      <c r="N11" s="167" t="s">
        <v>39</v>
      </c>
      <c r="O11" s="168"/>
      <c r="P11" s="168"/>
      <c r="Q11" s="168"/>
      <c r="R11" s="168"/>
      <c r="S11" s="167" t="s">
        <v>79</v>
      </c>
      <c r="T11" s="168"/>
      <c r="U11" s="168"/>
      <c r="V11" s="168"/>
      <c r="W11" s="168"/>
      <c r="X11" s="40" t="s">
        <v>80</v>
      </c>
      <c r="Y11" s="41"/>
    </row>
    <row r="12" spans="1:25" s="1" customFormat="1" ht="44.25" customHeight="1">
      <c r="A12" s="30"/>
      <c r="B12" s="30" t="s">
        <v>16</v>
      </c>
      <c r="C12" s="163" t="s">
        <v>17</v>
      </c>
      <c r="D12" s="164"/>
      <c r="E12" s="164"/>
      <c r="F12" s="164"/>
      <c r="G12" s="164"/>
      <c r="H12" s="39" t="s">
        <v>20</v>
      </c>
      <c r="I12" s="163" t="s">
        <v>18</v>
      </c>
      <c r="J12" s="164"/>
      <c r="K12" s="164"/>
      <c r="L12" s="164"/>
      <c r="M12" s="164"/>
      <c r="N12" s="167" t="s">
        <v>41</v>
      </c>
      <c r="O12" s="168"/>
      <c r="P12" s="168"/>
      <c r="Q12" s="168"/>
      <c r="R12" s="168"/>
      <c r="S12" s="169" t="s">
        <v>19</v>
      </c>
      <c r="T12" s="170"/>
      <c r="U12" s="170"/>
      <c r="V12" s="170"/>
      <c r="W12" s="170"/>
      <c r="X12" s="42"/>
      <c r="Y12" s="41"/>
    </row>
    <row r="13" spans="1:25">
      <c r="A13" s="20"/>
      <c r="B13" s="22"/>
      <c r="C13" s="30" t="str">
        <f>$A$5</f>
        <v>S01</v>
      </c>
      <c r="D13" s="30" t="str">
        <f>$A$6</f>
        <v>S02</v>
      </c>
      <c r="E13" s="30" t="str">
        <f>$A$7</f>
        <v>S03</v>
      </c>
      <c r="F13" s="30" t="str">
        <f>$A$8</f>
        <v>S04</v>
      </c>
      <c r="G13" s="30" t="str">
        <f>$A$9</f>
        <v>S05</v>
      </c>
      <c r="H13" s="21"/>
      <c r="I13" s="30" t="str">
        <f>$A$5</f>
        <v>S01</v>
      </c>
      <c r="J13" s="30" t="str">
        <f>$A$6</f>
        <v>S02</v>
      </c>
      <c r="K13" s="30" t="str">
        <f>$A$7</f>
        <v>S03</v>
      </c>
      <c r="L13" s="30" t="str">
        <f>$A$8</f>
        <v>S04</v>
      </c>
      <c r="M13" s="30" t="str">
        <f>$A$9</f>
        <v>S05</v>
      </c>
      <c r="N13" s="30" t="str">
        <f>$A$5</f>
        <v>S01</v>
      </c>
      <c r="O13" s="30" t="str">
        <f>$A$6</f>
        <v>S02</v>
      </c>
      <c r="P13" s="30" t="str">
        <f>$A$7</f>
        <v>S03</v>
      </c>
      <c r="Q13" s="30" t="str">
        <f>$A$8</f>
        <v>S04</v>
      </c>
      <c r="R13" s="30" t="str">
        <f>$A$9</f>
        <v>S05</v>
      </c>
      <c r="S13" s="30" t="str">
        <f>$A$5</f>
        <v>S01</v>
      </c>
      <c r="T13" s="30" t="str">
        <f>$A$6</f>
        <v>S02</v>
      </c>
      <c r="U13" s="30" t="str">
        <f>$A$7</f>
        <v>S03</v>
      </c>
      <c r="V13" s="30" t="str">
        <f>$A$8</f>
        <v>S04</v>
      </c>
      <c r="W13" s="30" t="str">
        <f>$A$9</f>
        <v>S05</v>
      </c>
      <c r="X13" s="37"/>
      <c r="Y13" s="17"/>
    </row>
    <row r="14" spans="1:25">
      <c r="A14" s="23" t="s">
        <v>36</v>
      </c>
      <c r="B14" s="24" t="s">
        <v>99</v>
      </c>
      <c r="C14" s="34">
        <f>IF('[1]PRIMARY INFORMATION'!$D$14=1,('[1]Survey - COOK'!$AZ$75+'[1]FGD - COOK'!$B$35)/('[1]PRIMARY INFORMATION'!$D$14+'[1]PRIMARY INFORMATION'!$E$14),'[1]FGD - COOK'!$B$35)</f>
        <v>0</v>
      </c>
      <c r="D14" s="34">
        <f>IF('[1]PRIMARY INFORMATION'!$D$15=1,('[1]Survey - BUYER'!$AZ$75+'[1]FGD - BUYER'!$B$35)/('[1]PRIMARY INFORMATION'!$D$15+'[1]PRIMARY INFORMATION'!$E$15),'[1]FGD - BUYER'!$B$35)</f>
        <v>0</v>
      </c>
      <c r="E14" s="34">
        <f>IF('[1]PRIMARY INFORMATION'!$C$16=0,0,'[1]Interview - MNFCT - TECHDEV'!$L$41)</f>
        <v>0</v>
      </c>
      <c r="F14" s="34">
        <f>IF('[1]PRIMARY INFORMATION'!$C$17=0,0,'[1]Interview - DSTRBTR - PROJ IMPL'!$L$41)</f>
        <v>0</v>
      </c>
      <c r="G14" s="34">
        <f>IF('[1]PRIMARY INFORMATION'!$C$18=0,0,'[1]Interview - RGLTR - FNDR'!$L$36)</f>
        <v>0</v>
      </c>
      <c r="H14" s="25" t="s">
        <v>21</v>
      </c>
      <c r="I14" s="34">
        <f>IF('[1]PRIMARY INFORMATION'!$D$14=1,('[1]Survey - COOK'!$AZ$47+'[1]FGD - COOK'!$B$7)/('[1]PRIMARY INFORMATION'!$D$14+'[1]PRIMARY INFORMATION'!$E$14),'[1]FGD - COOK'!$B$7)</f>
        <v>0</v>
      </c>
      <c r="J14" s="34">
        <f>IF('[1]PRIMARY INFORMATION'!$D$15=1,('[1]Survey - BUYER'!$AZ$47+'[1]FGD - BUYER'!$B$7)/('[1]PRIMARY INFORMATION'!$D$15+'[1]PRIMARY INFORMATION'!$E$15),'[1]FGD - BUYER'!$B$7)</f>
        <v>0</v>
      </c>
      <c r="K14" s="34">
        <f>IF('[1]PRIMARY INFORMATION'!$C$16=0,0,'[1]Interview - MNFCT - TECHDEV'!$L13)</f>
        <v>0</v>
      </c>
      <c r="L14" s="34">
        <f>IF('[1]PRIMARY INFORMATION'!$C$17=0,0,'[1]Interview - DSTRBTR - PROJ IMPL'!$L13)</f>
        <v>0</v>
      </c>
      <c r="M14" s="34">
        <f>IF('[1]PRIMARY INFORMATION'!$C$18=0,0,'[1]Interview - RGLTR - FNDR'!$L8)</f>
        <v>0</v>
      </c>
      <c r="N14" s="38">
        <f>$C$14*I14</f>
        <v>0</v>
      </c>
      <c r="O14" s="38">
        <f>$D$14*J14</f>
        <v>0</v>
      </c>
      <c r="P14" s="38">
        <f>$E$14*K14</f>
        <v>0</v>
      </c>
      <c r="Q14" s="38">
        <f>$F$14*L14</f>
        <v>0</v>
      </c>
      <c r="R14" s="38">
        <f>$G$14*M14</f>
        <v>0</v>
      </c>
      <c r="S14" s="36">
        <f>N14*$C$5</f>
        <v>0</v>
      </c>
      <c r="T14" s="36">
        <f>O14*$C$6</f>
        <v>0</v>
      </c>
      <c r="U14" s="36">
        <f>P14*$C$7</f>
        <v>0</v>
      </c>
      <c r="V14" s="36">
        <f>Q14*$C$8</f>
        <v>0</v>
      </c>
      <c r="W14" s="36">
        <f>R14*$C$9</f>
        <v>0</v>
      </c>
      <c r="X14" s="44">
        <f>SUM(S14:W14)</f>
        <v>0</v>
      </c>
      <c r="Y14" s="17"/>
    </row>
    <row r="15" spans="1:25">
      <c r="A15" s="23"/>
      <c r="B15" s="24"/>
      <c r="C15" s="34"/>
      <c r="D15" s="34"/>
      <c r="E15" s="34"/>
      <c r="F15" s="34"/>
      <c r="G15" s="34"/>
      <c r="H15" s="25" t="s">
        <v>22</v>
      </c>
      <c r="I15" s="34">
        <f>IF('[1]PRIMARY INFORMATION'!$D$14=1,('[1]Survey - COOK'!$AZ$48+'[1]FGD - COOK'!$B$8)/('[1]PRIMARY INFORMATION'!$D$14+'[1]PRIMARY INFORMATION'!$E$14),'[1]FGD - COOK'!$B$8)</f>
        <v>0</v>
      </c>
      <c r="J15" s="34">
        <f>IF('[1]PRIMARY INFORMATION'!$D$15=1,('[1]Survey - BUYER'!$AZ$48+'[1]FGD - BUYER'!$B$8)/('[1]PRIMARY INFORMATION'!$D$15+'[1]PRIMARY INFORMATION'!$E$15),'[1]FGD - BUYER'!$B$8)</f>
        <v>0</v>
      </c>
      <c r="K15" s="34">
        <f>IF('[1]PRIMARY INFORMATION'!$C$16=0,0,'[1]Interview - MNFCT - TECHDEV'!$L14)</f>
        <v>0</v>
      </c>
      <c r="L15" s="34">
        <f>IF('[1]PRIMARY INFORMATION'!$C$17=0,0,'[1]Interview - DSTRBTR - PROJ IMPL'!$L14)</f>
        <v>0</v>
      </c>
      <c r="M15" s="34">
        <f>IF('[1]PRIMARY INFORMATION'!$C$18=0,0,'[1]Interview - RGLTR - FNDR'!$L9)</f>
        <v>0</v>
      </c>
      <c r="N15" s="38">
        <f>$C$14*I15</f>
        <v>0</v>
      </c>
      <c r="O15" s="38">
        <f>$D$14*J15</f>
        <v>0</v>
      </c>
      <c r="P15" s="38">
        <f>$E$14*K15</f>
        <v>0</v>
      </c>
      <c r="Q15" s="38">
        <f>$F$14*L15</f>
        <v>0</v>
      </c>
      <c r="R15" s="38">
        <f>$G$14*M15</f>
        <v>0</v>
      </c>
      <c r="S15" s="36">
        <f>N15*$C$5</f>
        <v>0</v>
      </c>
      <c r="T15" s="36">
        <f>O15*$C$6</f>
        <v>0</v>
      </c>
      <c r="U15" s="36">
        <f>P15*$C$7</f>
        <v>0</v>
      </c>
      <c r="V15" s="36">
        <f>Q15*$C$8</f>
        <v>0</v>
      </c>
      <c r="W15" s="36">
        <f>R15*$C$9</f>
        <v>0</v>
      </c>
      <c r="X15" s="44">
        <f>SUM(S15:W15)</f>
        <v>0</v>
      </c>
      <c r="Y15" s="17"/>
    </row>
    <row r="16" spans="1:25">
      <c r="A16" s="23"/>
      <c r="B16" s="24"/>
      <c r="C16" s="34"/>
      <c r="D16" s="34"/>
      <c r="E16" s="34"/>
      <c r="F16" s="34"/>
      <c r="G16" s="34"/>
      <c r="H16" s="25" t="s">
        <v>23</v>
      </c>
      <c r="I16" s="34">
        <f>IF('[1]PRIMARY INFORMATION'!$D$14=1,('[1]Survey - COOK'!$AZ$49+'[1]FGD - COOK'!$B$9)/('[1]PRIMARY INFORMATION'!$D$14+'[1]PRIMARY INFORMATION'!$E$14),'[1]FGD - COOK'!$B$9)</f>
        <v>0</v>
      </c>
      <c r="J16" s="34">
        <f>IF('[1]PRIMARY INFORMATION'!$D$15=1,('[1]Survey - BUYER'!$AZ$49+'[1]FGD - BUYER'!$B$9)/('[1]PRIMARY INFORMATION'!$D$15+'[1]PRIMARY INFORMATION'!$E$15),'[1]FGD - BUYER'!$B$9)</f>
        <v>0</v>
      </c>
      <c r="K16" s="34">
        <f>IF('[1]PRIMARY INFORMATION'!$C$16=0,0,'[1]Interview - MNFCT - TECHDEV'!$L15)</f>
        <v>0</v>
      </c>
      <c r="L16" s="34">
        <f>IF('[1]PRIMARY INFORMATION'!$C$17=0,0,'[1]Interview - DSTRBTR - PROJ IMPL'!$L15)</f>
        <v>0</v>
      </c>
      <c r="M16" s="34">
        <f>IF('[1]PRIMARY INFORMATION'!$C$18=0,0,'[1]Interview - RGLTR - FNDR'!$L10)</f>
        <v>0</v>
      </c>
      <c r="N16" s="38">
        <f>$C$14*I16</f>
        <v>0</v>
      </c>
      <c r="O16" s="38">
        <f>$D$14*J16</f>
        <v>0</v>
      </c>
      <c r="P16" s="38">
        <f>$E$14*K16</f>
        <v>0</v>
      </c>
      <c r="Q16" s="38">
        <f>$F$14*L16</f>
        <v>0</v>
      </c>
      <c r="R16" s="38">
        <f>$G$14*M16</f>
        <v>0</v>
      </c>
      <c r="S16" s="36">
        <f>N16*$C$5</f>
        <v>0</v>
      </c>
      <c r="T16" s="36">
        <f>O16*$C$6</f>
        <v>0</v>
      </c>
      <c r="U16" s="36">
        <f>P16*$C$7</f>
        <v>0</v>
      </c>
      <c r="V16" s="36">
        <f>Q16*$C$8</f>
        <v>0</v>
      </c>
      <c r="W16" s="36">
        <f>R16*$C$9</f>
        <v>0</v>
      </c>
      <c r="X16" s="44">
        <f>SUM(S16:W16)</f>
        <v>0</v>
      </c>
      <c r="Y16" s="17"/>
    </row>
    <row r="17" spans="1:25">
      <c r="A17" s="16"/>
      <c r="B17" s="26"/>
      <c r="C17" s="34"/>
      <c r="D17" s="34"/>
      <c r="E17" s="34"/>
      <c r="F17" s="34"/>
      <c r="G17" s="34"/>
      <c r="H17" s="21"/>
      <c r="I17" s="34"/>
      <c r="J17" s="34"/>
      <c r="K17" s="34"/>
      <c r="L17" s="34"/>
      <c r="M17" s="34"/>
      <c r="N17" s="38"/>
      <c r="O17" s="38"/>
      <c r="P17" s="38"/>
      <c r="Q17" s="38"/>
      <c r="R17" s="38"/>
      <c r="S17" s="36"/>
      <c r="T17" s="36"/>
      <c r="U17" s="36"/>
      <c r="V17" s="36"/>
      <c r="W17" s="36"/>
      <c r="X17" s="44"/>
      <c r="Y17" s="17"/>
    </row>
    <row r="18" spans="1:25" ht="31.5">
      <c r="A18" s="23" t="s">
        <v>6</v>
      </c>
      <c r="B18" s="24" t="s">
        <v>100</v>
      </c>
      <c r="C18" s="34">
        <f>IF('[1]PRIMARY INFORMATION'!$D$14=1,('[1]Survey - COOK'!$AZ$76+'[1]FGD - COOK'!$B$36)/('[1]PRIMARY INFORMATION'!$D$14+'[1]PRIMARY INFORMATION'!$E$14),'[1]FGD - COOK'!$B$36)</f>
        <v>0</v>
      </c>
      <c r="D18" s="34">
        <f>IF('[1]PRIMARY INFORMATION'!$D$15=1,('[1]Survey - BUYER'!$AZ$76+'[1]FGD - BUYER'!$B$36)/('[1]PRIMARY INFORMATION'!$D$15+'[1]PRIMARY INFORMATION'!$E$15),'[1]FGD - BUYER'!$B$36)</f>
        <v>0</v>
      </c>
      <c r="E18" s="34">
        <f>IF('[1]PRIMARY INFORMATION'!$C$16=0,0,'[1]Interview - MNFCT - TECHDEV'!$L$42)</f>
        <v>0</v>
      </c>
      <c r="F18" s="34">
        <f>IF('[1]PRIMARY INFORMATION'!$C$17=0,0,'[1]Interview - DSTRBTR - PROJ IMPL'!$L$42)</f>
        <v>0</v>
      </c>
      <c r="G18" s="34">
        <f>IF('[1]PRIMARY INFORMATION'!$C$18=0,0,'[1]Interview - RGLTR - FNDR'!$L$37)</f>
        <v>0</v>
      </c>
      <c r="H18" s="49" t="s">
        <v>110</v>
      </c>
      <c r="I18" s="34">
        <f>IF('[1]PRIMARY INFORMATION'!$D$14=1,('[1]Survey - COOK'!$AZ$51+'[1]FGD - COOK'!$B$11)/('[1]PRIMARY INFORMATION'!$D$14+'[1]PRIMARY INFORMATION'!$E$14),'[1]FGD - COOK'!$B$11)</f>
        <v>0</v>
      </c>
      <c r="J18" s="34">
        <f>IF('[1]PRIMARY INFORMATION'!$D$15=1,('[1]Survey - BUYER'!$AZ$51+'[1]FGD - BUYER'!$B$11)/('[1]PRIMARY INFORMATION'!$D$15+'[1]PRIMARY INFORMATION'!$E$15),'[1]FGD - BUYER'!$B$11)</f>
        <v>0</v>
      </c>
      <c r="K18" s="34">
        <f>IF('[1]PRIMARY INFORMATION'!$C$16=0,0,'[1]Interview - MNFCT - TECHDEV'!$L17)</f>
        <v>0</v>
      </c>
      <c r="L18" s="34">
        <f>IF('[1]PRIMARY INFORMATION'!$C$17=0,0,'[1]Interview - DSTRBTR - PROJ IMPL'!$L17)</f>
        <v>0</v>
      </c>
      <c r="M18" s="34">
        <f>IF('[1]PRIMARY INFORMATION'!$C$18=0,0,'[1]Interview - RGLTR - FNDR'!$L12)</f>
        <v>0</v>
      </c>
      <c r="N18" s="38">
        <f>$C$18*I18</f>
        <v>0</v>
      </c>
      <c r="O18" s="38">
        <f>$D$18*J18</f>
        <v>0</v>
      </c>
      <c r="P18" s="38">
        <f>$E$18*K18</f>
        <v>0</v>
      </c>
      <c r="Q18" s="38">
        <f>$F$18*L18</f>
        <v>0</v>
      </c>
      <c r="R18" s="38">
        <f>$G$18*M18</f>
        <v>0</v>
      </c>
      <c r="S18" s="36">
        <f>N18*$C$5</f>
        <v>0</v>
      </c>
      <c r="T18" s="36">
        <f>O18*$C$6</f>
        <v>0</v>
      </c>
      <c r="U18" s="36">
        <f>P18*$C$7</f>
        <v>0</v>
      </c>
      <c r="V18" s="36">
        <f>Q18*$C$8</f>
        <v>0</v>
      </c>
      <c r="W18" s="36">
        <f>R18*$C$9</f>
        <v>0</v>
      </c>
      <c r="X18" s="44">
        <f>SUM(S18:W18)</f>
        <v>0</v>
      </c>
      <c r="Y18" s="17"/>
    </row>
    <row r="19" spans="1:25" ht="31.5">
      <c r="A19" s="23"/>
      <c r="B19" s="24"/>
      <c r="C19" s="34"/>
      <c r="D19" s="34"/>
      <c r="E19" s="34"/>
      <c r="F19" s="34"/>
      <c r="G19" s="34"/>
      <c r="H19" s="49" t="s">
        <v>104</v>
      </c>
      <c r="I19" s="34">
        <f>IF('[1]PRIMARY INFORMATION'!$D$14=1,('[1]Survey - COOK'!$AZ$52+'[1]FGD - COOK'!$B$12)/('[1]PRIMARY INFORMATION'!$D$14+'[1]PRIMARY INFORMATION'!$E$14),'[1]FGD - COOK'!$B$12)</f>
        <v>0</v>
      </c>
      <c r="J19" s="34">
        <f>IF('[1]PRIMARY INFORMATION'!$D$15=1,('[1]Survey - BUYER'!$AZ$52+'[1]FGD - BUYER'!$B$12)/('[1]PRIMARY INFORMATION'!$D$15+'[1]PRIMARY INFORMATION'!$E$15),'[1]FGD - BUYER'!$B$12)</f>
        <v>0</v>
      </c>
      <c r="K19" s="34">
        <f>IF('[1]PRIMARY INFORMATION'!$C$16=0,0,'[1]Interview - MNFCT - TECHDEV'!$L18)</f>
        <v>0</v>
      </c>
      <c r="L19" s="34">
        <f>IF('[1]PRIMARY INFORMATION'!$C$17=0,0,'[1]Interview - DSTRBTR - PROJ IMPL'!$L18)</f>
        <v>0</v>
      </c>
      <c r="M19" s="34">
        <f>IF('[1]PRIMARY INFORMATION'!$C$18=0,0,'[1]Interview - RGLTR - FNDR'!$L13)</f>
        <v>0</v>
      </c>
      <c r="N19" s="38">
        <f>$C$18*I19</f>
        <v>0</v>
      </c>
      <c r="O19" s="38">
        <f>$D$18*J19</f>
        <v>0</v>
      </c>
      <c r="P19" s="38">
        <f>$E$18*K19</f>
        <v>0</v>
      </c>
      <c r="Q19" s="38">
        <f>$F$18*L19</f>
        <v>0</v>
      </c>
      <c r="R19" s="38">
        <f>$G$18*M19</f>
        <v>0</v>
      </c>
      <c r="S19" s="36">
        <f>N19*$C$5</f>
        <v>0</v>
      </c>
      <c r="T19" s="36">
        <f>O19*$C$6</f>
        <v>0</v>
      </c>
      <c r="U19" s="36">
        <f>P19*$C$7</f>
        <v>0</v>
      </c>
      <c r="V19" s="36">
        <f>Q19*$C$8</f>
        <v>0</v>
      </c>
      <c r="W19" s="36">
        <f>R19*$C$9</f>
        <v>0</v>
      </c>
      <c r="X19" s="44">
        <f>SUM(S19:W19)</f>
        <v>0</v>
      </c>
      <c r="Y19" s="17"/>
    </row>
    <row r="20" spans="1:25" ht="31.5">
      <c r="A20" s="23"/>
      <c r="B20" s="24"/>
      <c r="C20" s="34"/>
      <c r="D20" s="34"/>
      <c r="E20" s="34"/>
      <c r="F20" s="34"/>
      <c r="G20" s="34"/>
      <c r="H20" s="49" t="s">
        <v>105</v>
      </c>
      <c r="I20" s="34">
        <f>IF('[1]PRIMARY INFORMATION'!$D$14=1,('[1]Survey - COOK'!$AZ$53+'[1]FGD - COOK'!$B$13)/('[1]PRIMARY INFORMATION'!$D$14+'[1]PRIMARY INFORMATION'!$E$14),'[1]FGD - COOK'!$B$13)</f>
        <v>0</v>
      </c>
      <c r="J20" s="34">
        <f>IF('[1]PRIMARY INFORMATION'!$D$15=1,('[1]Survey - BUYER'!$AZ$53+'[1]FGD - BUYER'!$B$13)/('[1]PRIMARY INFORMATION'!$D$15+'[1]PRIMARY INFORMATION'!$E$15),'[1]FGD - BUYER'!$B$13)</f>
        <v>0</v>
      </c>
      <c r="K20" s="34">
        <f>IF('[1]PRIMARY INFORMATION'!$C$16=0,0,'[1]Interview - MNFCT - TECHDEV'!$L19)</f>
        <v>0</v>
      </c>
      <c r="L20" s="34">
        <f>IF('[1]PRIMARY INFORMATION'!$C$17=0,0,'[1]Interview - DSTRBTR - PROJ IMPL'!$L19)</f>
        <v>0</v>
      </c>
      <c r="M20" s="34">
        <f>IF('[1]PRIMARY INFORMATION'!$C$18=0,0,'[1]Interview - RGLTR - FNDR'!$L14)</f>
        <v>0</v>
      </c>
      <c r="N20" s="38">
        <f>$C$18*I20</f>
        <v>0</v>
      </c>
      <c r="O20" s="38">
        <f>$D$18*J20</f>
        <v>0</v>
      </c>
      <c r="P20" s="38">
        <f>$E$18*K20</f>
        <v>0</v>
      </c>
      <c r="Q20" s="38">
        <f>$F$18*L20</f>
        <v>0</v>
      </c>
      <c r="R20" s="38">
        <f>$G$18*M20</f>
        <v>0</v>
      </c>
      <c r="S20" s="36">
        <f>N20*$C$5</f>
        <v>0</v>
      </c>
      <c r="T20" s="36">
        <f>O20*$C$6</f>
        <v>0</v>
      </c>
      <c r="U20" s="36">
        <f>P20*$C$7</f>
        <v>0</v>
      </c>
      <c r="V20" s="36">
        <f>Q20*$C$8</f>
        <v>0</v>
      </c>
      <c r="W20" s="36">
        <f>R20*$C$9</f>
        <v>0</v>
      </c>
      <c r="X20" s="44">
        <f>SUM(S20:W20)</f>
        <v>0</v>
      </c>
      <c r="Y20" s="17"/>
    </row>
    <row r="21" spans="1:25">
      <c r="A21" s="16"/>
      <c r="B21" s="26"/>
      <c r="C21" s="34"/>
      <c r="D21" s="34"/>
      <c r="E21" s="34"/>
      <c r="F21" s="34"/>
      <c r="G21" s="34"/>
      <c r="H21" s="21"/>
      <c r="I21" s="34"/>
      <c r="J21" s="34"/>
      <c r="K21" s="34"/>
      <c r="L21" s="34"/>
      <c r="M21" s="34"/>
      <c r="N21" s="38"/>
      <c r="O21" s="38"/>
      <c r="P21" s="38"/>
      <c r="Q21" s="38"/>
      <c r="R21" s="38"/>
      <c r="S21" s="36"/>
      <c r="T21" s="36"/>
      <c r="U21" s="36"/>
      <c r="V21" s="36"/>
      <c r="W21" s="36"/>
      <c r="X21" s="43"/>
      <c r="Y21" s="17"/>
    </row>
    <row r="22" spans="1:25">
      <c r="A22" s="23" t="s">
        <v>7</v>
      </c>
      <c r="B22" s="24" t="s">
        <v>8</v>
      </c>
      <c r="C22" s="34">
        <f>IF('[1]PRIMARY INFORMATION'!$D$14=1,('[1]Survey - COOK'!$AZ$77+'[1]FGD - COOK'!$B$37)/('[1]PRIMARY INFORMATION'!$D$14+'[1]PRIMARY INFORMATION'!$E$14),'[1]FGD - COOK'!$B$37)</f>
        <v>0</v>
      </c>
      <c r="D22" s="34">
        <f>IF('[1]PRIMARY INFORMATION'!$D$15=1,('[1]Survey - BUYER'!$AZ$77+'[1]FGD - BUYER'!$B$37)/('[1]PRIMARY INFORMATION'!$D$15+'[1]PRIMARY INFORMATION'!$E$15),'[1]FGD - BUYER'!$B$37)</f>
        <v>0</v>
      </c>
      <c r="E22" s="34">
        <f>IF('[1]PRIMARY INFORMATION'!$C$16=0,0,'[1]Interview - MNFCT - TECHDEV'!$L$43)</f>
        <v>0</v>
      </c>
      <c r="F22" s="34">
        <f>IF('[1]PRIMARY INFORMATION'!$C$17=0,0,'[1]Interview - DSTRBTR - PROJ IMPL'!$L$43)</f>
        <v>0</v>
      </c>
      <c r="G22" s="34">
        <f>IF('[1]PRIMARY INFORMATION'!$C$18=0,0,'[1]Interview - RGLTR - FNDR'!$L$38)</f>
        <v>0</v>
      </c>
      <c r="H22" s="25" t="s">
        <v>24</v>
      </c>
      <c r="I22" s="34">
        <f>IF('[1]PRIMARY INFORMATION'!$D$14=1,('[1]Survey - COOK'!$AZ$55+'[1]FGD - COOK'!$B$15)/('[1]PRIMARY INFORMATION'!$D$14+'[1]PRIMARY INFORMATION'!$E$14),'[1]FGD - COOK'!$B$15)</f>
        <v>0</v>
      </c>
      <c r="J22" s="34">
        <f>IF('[1]PRIMARY INFORMATION'!$D$15=1,('[1]Survey - BUYER'!$AZ$55+'[1]FGD - BUYER'!$B$15)/('[1]PRIMARY INFORMATION'!$D$15+'[1]PRIMARY INFORMATION'!$E$15),'[1]FGD - BUYER'!$B$15)</f>
        <v>0</v>
      </c>
      <c r="K22" s="34">
        <f>IF('[1]PRIMARY INFORMATION'!$C$16=0,0,'[1]Interview - MNFCT - TECHDEV'!$L21)</f>
        <v>0</v>
      </c>
      <c r="L22" s="34">
        <f>IF('[1]PRIMARY INFORMATION'!$C$17=0,0,'[1]Interview - DSTRBTR - PROJ IMPL'!$L21)</f>
        <v>0</v>
      </c>
      <c r="M22" s="34">
        <f>IF('[1]PRIMARY INFORMATION'!$C$18=0,0,'[1]Interview - RGLTR - FNDR'!$L16)</f>
        <v>0</v>
      </c>
      <c r="N22" s="38">
        <f>$C$22*I22</f>
        <v>0</v>
      </c>
      <c r="O22" s="38">
        <f>$D$22*J22</f>
        <v>0</v>
      </c>
      <c r="P22" s="38">
        <f>$E$22*K22</f>
        <v>0</v>
      </c>
      <c r="Q22" s="38">
        <f>$F$22*L22</f>
        <v>0</v>
      </c>
      <c r="R22" s="38">
        <f>$G$22*M22</f>
        <v>0</v>
      </c>
      <c r="S22" s="36">
        <f>N22*$C$5</f>
        <v>0</v>
      </c>
      <c r="T22" s="36">
        <f>O22*$C$6</f>
        <v>0</v>
      </c>
      <c r="U22" s="36">
        <f>P22*$C$7</f>
        <v>0</v>
      </c>
      <c r="V22" s="36">
        <f>Q22*$C$8</f>
        <v>0</v>
      </c>
      <c r="W22" s="36">
        <f>R22*$C$9</f>
        <v>0</v>
      </c>
      <c r="X22" s="44">
        <f>SUM(S22:W22)</f>
        <v>0</v>
      </c>
      <c r="Y22" s="17"/>
    </row>
    <row r="23" spans="1:25">
      <c r="A23" s="23"/>
      <c r="B23" s="24"/>
      <c r="C23" s="34"/>
      <c r="D23" s="34"/>
      <c r="E23" s="34"/>
      <c r="F23" s="34"/>
      <c r="G23" s="34"/>
      <c r="H23" s="25" t="s">
        <v>111</v>
      </c>
      <c r="I23" s="34">
        <f>IF('[1]PRIMARY INFORMATION'!$D$14=1,('[1]Survey - COOK'!$AZ$56+'[1]FGD - COOK'!$B$16)/('[1]PRIMARY INFORMATION'!$D$14+'[1]PRIMARY INFORMATION'!$E$14),'[1]FGD - COOK'!$B$16)</f>
        <v>0</v>
      </c>
      <c r="J23" s="34">
        <f>IF('[1]PRIMARY INFORMATION'!$D$15=1,('[1]Survey - BUYER'!$AZ$56+'[1]FGD - BUYER'!$B$16)/('[1]PRIMARY INFORMATION'!$D$15+'[1]PRIMARY INFORMATION'!$E$15),'[1]FGD - BUYER'!$B$16)</f>
        <v>0</v>
      </c>
      <c r="K23" s="34">
        <f>IF('[1]PRIMARY INFORMATION'!$C$16=0,0,'[1]Interview - MNFCT - TECHDEV'!$L22)</f>
        <v>0</v>
      </c>
      <c r="L23" s="34">
        <f>IF('[1]PRIMARY INFORMATION'!$C$17=0,0,'[1]Interview - DSTRBTR - PROJ IMPL'!$L22)</f>
        <v>0</v>
      </c>
      <c r="M23" s="34">
        <f>IF('[1]PRIMARY INFORMATION'!$C$18=0,0,'[1]Interview - RGLTR - FNDR'!$L17)</f>
        <v>0</v>
      </c>
      <c r="N23" s="38">
        <f>$C$22*I23</f>
        <v>0</v>
      </c>
      <c r="O23" s="38">
        <f>$D$22*J23</f>
        <v>0</v>
      </c>
      <c r="P23" s="38">
        <f>$E$22*K23</f>
        <v>0</v>
      </c>
      <c r="Q23" s="38">
        <f>$F$22*L23</f>
        <v>0</v>
      </c>
      <c r="R23" s="38">
        <f>$G$22*M23</f>
        <v>0</v>
      </c>
      <c r="S23" s="36">
        <f>N23*$C$5</f>
        <v>0</v>
      </c>
      <c r="T23" s="36">
        <f>O23*$C$6</f>
        <v>0</v>
      </c>
      <c r="U23" s="36">
        <f>P23*$C$7</f>
        <v>0</v>
      </c>
      <c r="V23" s="36">
        <f>Q23*$C$8</f>
        <v>0</v>
      </c>
      <c r="W23" s="36">
        <f>R23*$C$9</f>
        <v>0</v>
      </c>
      <c r="X23" s="44">
        <f>SUM(S23:W23)</f>
        <v>0</v>
      </c>
      <c r="Y23" s="17"/>
    </row>
    <row r="24" spans="1:25">
      <c r="A24" s="23"/>
      <c r="B24" s="24"/>
      <c r="C24" s="34"/>
      <c r="D24" s="34"/>
      <c r="E24" s="34"/>
      <c r="F24" s="34"/>
      <c r="G24" s="34"/>
      <c r="H24" s="25" t="s">
        <v>112</v>
      </c>
      <c r="I24" s="34">
        <f>IF('[1]PRIMARY INFORMATION'!$D$14=1,('[1]Survey - COOK'!$AZ$57+'[1]FGD - COOK'!$B$17)/('[1]PRIMARY INFORMATION'!$D$14+'[1]PRIMARY INFORMATION'!$E$14),'[1]FGD - COOK'!$B$17)</f>
        <v>0</v>
      </c>
      <c r="J24" s="34">
        <f>IF('[1]PRIMARY INFORMATION'!$D$15=1,('[1]Survey - BUYER'!$AZ$57+'[1]FGD - BUYER'!$B$17)/('[1]PRIMARY INFORMATION'!$D$15+'[1]PRIMARY INFORMATION'!$E$15),'[1]FGD - BUYER'!$B$17)</f>
        <v>0</v>
      </c>
      <c r="K24" s="34">
        <f>IF('[1]PRIMARY INFORMATION'!$C$16=0,0,'[1]Interview - MNFCT - TECHDEV'!$L23)</f>
        <v>0</v>
      </c>
      <c r="L24" s="34">
        <f>IF('[1]PRIMARY INFORMATION'!$C$17=0,0,'[1]Interview - DSTRBTR - PROJ IMPL'!$L23)</f>
        <v>0</v>
      </c>
      <c r="M24" s="34">
        <f>IF('[1]PRIMARY INFORMATION'!$C$18=0,0,'[1]Interview - RGLTR - FNDR'!$L18)</f>
        <v>0</v>
      </c>
      <c r="N24" s="38">
        <f>$C$22*I24</f>
        <v>0</v>
      </c>
      <c r="O24" s="38">
        <f>$D$22*J24</f>
        <v>0</v>
      </c>
      <c r="P24" s="38">
        <f>$E$22*K24</f>
        <v>0</v>
      </c>
      <c r="Q24" s="38">
        <f>$F$22*L24</f>
        <v>0</v>
      </c>
      <c r="R24" s="38">
        <f>$G$22*M24</f>
        <v>0</v>
      </c>
      <c r="S24" s="36">
        <f>N24*$C$5</f>
        <v>0</v>
      </c>
      <c r="T24" s="36">
        <f>O24*$C$6</f>
        <v>0</v>
      </c>
      <c r="U24" s="36">
        <f>P24*$C$7</f>
        <v>0</v>
      </c>
      <c r="V24" s="36">
        <f>Q24*$C$8</f>
        <v>0</v>
      </c>
      <c r="W24" s="36">
        <f>R24*$C$9</f>
        <v>0</v>
      </c>
      <c r="X24" s="44">
        <f>SUM(S24:W24)</f>
        <v>0</v>
      </c>
      <c r="Y24" s="17"/>
    </row>
    <row r="25" spans="1:25">
      <c r="A25" s="16"/>
      <c r="B25" s="26"/>
      <c r="C25" s="34"/>
      <c r="D25" s="34"/>
      <c r="E25" s="34"/>
      <c r="F25" s="34"/>
      <c r="G25" s="34"/>
      <c r="H25" s="21"/>
      <c r="I25" s="34"/>
      <c r="J25" s="34"/>
      <c r="K25" s="34"/>
      <c r="L25" s="34"/>
      <c r="M25" s="34"/>
      <c r="N25" s="38"/>
      <c r="O25" s="38"/>
      <c r="P25" s="38"/>
      <c r="Q25" s="38"/>
      <c r="R25" s="38"/>
      <c r="S25" s="36"/>
      <c r="T25" s="36"/>
      <c r="U25" s="36"/>
      <c r="V25" s="36"/>
      <c r="W25" s="36"/>
      <c r="X25" s="43"/>
      <c r="Y25" s="17"/>
    </row>
    <row r="26" spans="1:25">
      <c r="A26" s="23" t="s">
        <v>9</v>
      </c>
      <c r="B26" s="24" t="s">
        <v>37</v>
      </c>
      <c r="C26" s="34">
        <f>IF('[1]PRIMARY INFORMATION'!$D$14=1,('[1]Survey - COOK'!$AZ$78+'[1]FGD - COOK'!$B$38)/('[1]PRIMARY INFORMATION'!$D$14+'[1]PRIMARY INFORMATION'!$E$14),'[1]FGD - COOK'!$B$38)</f>
        <v>0</v>
      </c>
      <c r="D26" s="34">
        <f>IF('[1]PRIMARY INFORMATION'!$D$15=1,('[1]Survey - BUYER'!$AZ$78+'[1]FGD - BUYER'!$B$38)/('[1]PRIMARY INFORMATION'!$D$15+'[1]PRIMARY INFORMATION'!$E$15),'[1]FGD - BUYER'!$B$38)</f>
        <v>0</v>
      </c>
      <c r="E26" s="34">
        <f>IF('[1]PRIMARY INFORMATION'!$C$16=0,0,'[1]Interview - MNFCT - TECHDEV'!$L$44)</f>
        <v>0</v>
      </c>
      <c r="F26" s="34">
        <f>IF('[1]PRIMARY INFORMATION'!$C$17=0,0,'[1]Interview - DSTRBTR - PROJ IMPL'!$L$44)</f>
        <v>0</v>
      </c>
      <c r="G26" s="34">
        <f>IF('[1]PRIMARY INFORMATION'!$C$18=0,0,'[1]Interview - RGLTR - FNDR'!$L$39)</f>
        <v>0</v>
      </c>
      <c r="H26" s="25" t="s">
        <v>25</v>
      </c>
      <c r="I26" s="34">
        <f>IF('[1]PRIMARY INFORMATION'!$D$14=1,('[1]Survey - COOK'!$AZ$59+'[1]FGD - COOK'!$B$19)/('[1]PRIMARY INFORMATION'!$D$14+'[1]PRIMARY INFORMATION'!$E$14),'[1]FGD - COOK'!$B$19)</f>
        <v>0</v>
      </c>
      <c r="J26" s="34">
        <f>IF('[1]PRIMARY INFORMATION'!$D$15=1,('[1]Survey - BUYER'!$AZ$59+'[1]FGD - BUYER'!$B$19)/('[1]PRIMARY INFORMATION'!$D$15+'[1]PRIMARY INFORMATION'!$E$15),'[1]FGD - BUYER'!$B$19)</f>
        <v>0</v>
      </c>
      <c r="K26" s="34">
        <f>IF('[1]PRIMARY INFORMATION'!$C$16=0,0,'[1]Interview - MNFCT - TECHDEV'!$L25)</f>
        <v>0</v>
      </c>
      <c r="L26" s="34">
        <f>IF('[1]PRIMARY INFORMATION'!$C$17=0,0,'[1]Interview - DSTRBTR - PROJ IMPL'!$L25)</f>
        <v>0</v>
      </c>
      <c r="M26" s="34">
        <f>IF('[1]PRIMARY INFORMATION'!$C$18=0,0,'[1]Interview - RGLTR - FNDR'!$L20)</f>
        <v>0</v>
      </c>
      <c r="N26" s="38">
        <f>$C$26*I26</f>
        <v>0</v>
      </c>
      <c r="O26" s="38">
        <f>$D$26*J26</f>
        <v>0</v>
      </c>
      <c r="P26" s="38">
        <f>$E$26*K26</f>
        <v>0</v>
      </c>
      <c r="Q26" s="38">
        <f>$F$26*L26</f>
        <v>0</v>
      </c>
      <c r="R26" s="38">
        <f>$G$26*M26</f>
        <v>0</v>
      </c>
      <c r="S26" s="36">
        <f>N26*$C$5</f>
        <v>0</v>
      </c>
      <c r="T26" s="36">
        <f>O26*$C$6</f>
        <v>0</v>
      </c>
      <c r="U26" s="36">
        <f>P26*$C$7</f>
        <v>0</v>
      </c>
      <c r="V26" s="36">
        <f>Q26*$C$8</f>
        <v>0</v>
      </c>
      <c r="W26" s="36">
        <f>R26*$C$9</f>
        <v>0</v>
      </c>
      <c r="X26" s="44">
        <f>SUM(S26:W26)</f>
        <v>0</v>
      </c>
      <c r="Y26" s="17"/>
    </row>
    <row r="27" spans="1:25">
      <c r="A27" s="23"/>
      <c r="B27" s="24"/>
      <c r="C27" s="34"/>
      <c r="D27" s="34"/>
      <c r="E27" s="34"/>
      <c r="F27" s="34"/>
      <c r="G27" s="34"/>
      <c r="H27" s="25" t="s">
        <v>26</v>
      </c>
      <c r="I27" s="34">
        <f>IF('[1]PRIMARY INFORMATION'!$D$14=1,('[1]Survey - COOK'!$AZ$60+'[1]FGD - COOK'!$B$20)/('[1]PRIMARY INFORMATION'!$D$14+'[1]PRIMARY INFORMATION'!$E$14),'[1]FGD - COOK'!$B$20)</f>
        <v>0</v>
      </c>
      <c r="J27" s="34">
        <f>IF('[1]PRIMARY INFORMATION'!$D$15=1,('[1]Survey - BUYER'!$AZ$60+'[1]FGD - BUYER'!$B$20)/('[1]PRIMARY INFORMATION'!$D$15+'[1]PRIMARY INFORMATION'!$E$15),'[1]FGD - BUYER'!$B$20)</f>
        <v>0</v>
      </c>
      <c r="K27" s="34">
        <f>IF('[1]PRIMARY INFORMATION'!$C$16=0,0,'[1]Interview - MNFCT - TECHDEV'!$L26)</f>
        <v>0</v>
      </c>
      <c r="L27" s="34">
        <f>IF('[1]PRIMARY INFORMATION'!$C$17=0,0,'[1]Interview - DSTRBTR - PROJ IMPL'!$L26)</f>
        <v>0</v>
      </c>
      <c r="M27" s="34">
        <f>IF('[1]PRIMARY INFORMATION'!$C$18=0,0,'[1]Interview - RGLTR - FNDR'!$L21)</f>
        <v>0</v>
      </c>
      <c r="N27" s="38">
        <f>$C$26*I27</f>
        <v>0</v>
      </c>
      <c r="O27" s="38">
        <f>$D$26*J27</f>
        <v>0</v>
      </c>
      <c r="P27" s="38">
        <f>$E$26*K27</f>
        <v>0</v>
      </c>
      <c r="Q27" s="38">
        <f>$F$26*L27</f>
        <v>0</v>
      </c>
      <c r="R27" s="38">
        <f>$G$26*M27</f>
        <v>0</v>
      </c>
      <c r="S27" s="36">
        <f>N27*$C$5</f>
        <v>0</v>
      </c>
      <c r="T27" s="36">
        <f>O27*$C$6</f>
        <v>0</v>
      </c>
      <c r="U27" s="36">
        <f>P27*$C$7</f>
        <v>0</v>
      </c>
      <c r="V27" s="36">
        <f>Q27*$C$8</f>
        <v>0</v>
      </c>
      <c r="W27" s="36">
        <f>R27*$C$9</f>
        <v>0</v>
      </c>
      <c r="X27" s="44">
        <f>SUM(S27:W27)</f>
        <v>0</v>
      </c>
      <c r="Y27" s="17"/>
    </row>
    <row r="28" spans="1:25" ht="30">
      <c r="A28" s="23"/>
      <c r="B28" s="24"/>
      <c r="C28" s="34"/>
      <c r="D28" s="34"/>
      <c r="E28" s="34"/>
      <c r="F28" s="34"/>
      <c r="G28" s="34"/>
      <c r="H28" s="25" t="s">
        <v>27</v>
      </c>
      <c r="I28" s="34">
        <f>IF('[1]PRIMARY INFORMATION'!$D$14=1,('[1]Survey - COOK'!$AZ$61+'[1]FGD - COOK'!$B$21)/('[1]PRIMARY INFORMATION'!$D$14+'[1]PRIMARY INFORMATION'!$E$14),'[1]FGD - COOK'!$B$21)</f>
        <v>0</v>
      </c>
      <c r="J28" s="34">
        <f>IF('[1]PRIMARY INFORMATION'!$D$15=1,('[1]Survey - BUYER'!$AZ$61+'[1]FGD - BUYER'!$B$21)/('[1]PRIMARY INFORMATION'!$D$15+'[1]PRIMARY INFORMATION'!$E$15),'[1]FGD - BUYER'!$B$21)</f>
        <v>0</v>
      </c>
      <c r="K28" s="34">
        <f>IF('[1]PRIMARY INFORMATION'!$C$16=0,0,'[1]Interview - MNFCT - TECHDEV'!$L27)</f>
        <v>0</v>
      </c>
      <c r="L28" s="34">
        <f>IF('[1]PRIMARY INFORMATION'!$C$17=0,0,'[1]Interview - DSTRBTR - PROJ IMPL'!$L27)</f>
        <v>0</v>
      </c>
      <c r="M28" s="34">
        <f>IF('[1]PRIMARY INFORMATION'!$C$18=0,0,'[1]Interview - RGLTR - FNDR'!$L22)</f>
        <v>0</v>
      </c>
      <c r="N28" s="38">
        <f>$C$26*I28</f>
        <v>0</v>
      </c>
      <c r="O28" s="38">
        <f>$D$26*J28</f>
        <v>0</v>
      </c>
      <c r="P28" s="38">
        <f>$E$26*K28</f>
        <v>0</v>
      </c>
      <c r="Q28" s="38">
        <f>$F$26*L28</f>
        <v>0</v>
      </c>
      <c r="R28" s="38">
        <f>$G$26*M28</f>
        <v>0</v>
      </c>
      <c r="S28" s="36">
        <f>N28*$C$5</f>
        <v>0</v>
      </c>
      <c r="T28" s="36">
        <f>O28*$C$6</f>
        <v>0</v>
      </c>
      <c r="U28" s="36">
        <f>P28*$C$7</f>
        <v>0</v>
      </c>
      <c r="V28" s="36">
        <f>Q28*$C$8</f>
        <v>0</v>
      </c>
      <c r="W28" s="36">
        <f>R28*$C$9</f>
        <v>0</v>
      </c>
      <c r="X28" s="44">
        <f>SUM(S28:W28)</f>
        <v>0</v>
      </c>
      <c r="Y28" s="17"/>
    </row>
    <row r="29" spans="1:25">
      <c r="A29" s="27"/>
      <c r="B29" s="26"/>
      <c r="C29" s="34"/>
      <c r="D29" s="34"/>
      <c r="E29" s="34"/>
      <c r="F29" s="34"/>
      <c r="G29" s="34"/>
      <c r="H29" s="21"/>
      <c r="I29" s="34"/>
      <c r="J29" s="34"/>
      <c r="K29" s="34"/>
      <c r="L29" s="34"/>
      <c r="M29" s="34"/>
      <c r="N29" s="38"/>
      <c r="O29" s="38"/>
      <c r="P29" s="38"/>
      <c r="Q29" s="38"/>
      <c r="R29" s="38"/>
      <c r="S29" s="36"/>
      <c r="T29" s="36"/>
      <c r="U29" s="36"/>
      <c r="V29" s="36"/>
      <c r="W29" s="36"/>
      <c r="X29" s="43"/>
      <c r="Y29" s="17"/>
    </row>
    <row r="30" spans="1:25">
      <c r="A30" s="23" t="s">
        <v>10</v>
      </c>
      <c r="B30" s="24" t="s">
        <v>11</v>
      </c>
      <c r="C30" s="34">
        <f>IF('[1]PRIMARY INFORMATION'!$D$14=1,('[1]Survey - COOK'!$AZ$79+'[1]FGD - COOK'!$B$39)/('[1]PRIMARY INFORMATION'!$D$14+'[1]PRIMARY INFORMATION'!$E$14),'[1]FGD - COOK'!$B$39)</f>
        <v>0</v>
      </c>
      <c r="D30" s="34">
        <f>IF('[1]PRIMARY INFORMATION'!$D$15=1,('[1]Survey - BUYER'!$AZ$79+'[1]FGD - BUYER'!$B$39)/('[1]PRIMARY INFORMATION'!$D$15+'[1]PRIMARY INFORMATION'!$E$15),'[1]FGD - BUYER'!$B$39)</f>
        <v>0</v>
      </c>
      <c r="E30" s="34">
        <f>IF('[1]PRIMARY INFORMATION'!$C$16=0,0,'[1]Interview - MNFCT - TECHDEV'!$L$45)</f>
        <v>0</v>
      </c>
      <c r="F30" s="34">
        <f>IF('[1]PRIMARY INFORMATION'!$C$17=0,0,'[1]Interview - DSTRBTR - PROJ IMPL'!$L$45)</f>
        <v>0</v>
      </c>
      <c r="G30" s="34">
        <f>IF('[1]PRIMARY INFORMATION'!$C$18=0,0,'[1]Interview - RGLTR - FNDR'!$L$40)</f>
        <v>0</v>
      </c>
      <c r="H30" s="25" t="s">
        <v>113</v>
      </c>
      <c r="I30" s="34">
        <f>IF('[1]PRIMARY INFORMATION'!$D$14=1,('[1]Survey - COOK'!$AZ$63+'[1]FGD - COOK'!$B$23)/('[1]PRIMARY INFORMATION'!$D$14+'[1]PRIMARY INFORMATION'!$E$14),'[1]FGD - COOK'!$B$23)</f>
        <v>0</v>
      </c>
      <c r="J30" s="34">
        <f>IF('[1]PRIMARY INFORMATION'!$D$15=1,('[1]Survey - BUYER'!$AZ$63+'[1]FGD - BUYER'!$B$23)/('[1]PRIMARY INFORMATION'!$D$15+'[1]PRIMARY INFORMATION'!$E$15),'[1]FGD - BUYER'!$B$23)</f>
        <v>0</v>
      </c>
      <c r="K30" s="34">
        <f>IF('[1]PRIMARY INFORMATION'!$C$16=0,0,'[1]Interview - MNFCT - TECHDEV'!$L29)</f>
        <v>0</v>
      </c>
      <c r="L30" s="34">
        <f>IF('[1]PRIMARY INFORMATION'!$C$17=0,0,'[1]Interview - DSTRBTR - PROJ IMPL'!$L29)</f>
        <v>0</v>
      </c>
      <c r="M30" s="34">
        <f>IF('[1]PRIMARY INFORMATION'!$C$18=0,0,'[1]Interview - RGLTR - FNDR'!$L24)</f>
        <v>0</v>
      </c>
      <c r="N30" s="38">
        <f>$C$30*I30</f>
        <v>0</v>
      </c>
      <c r="O30" s="38">
        <f>$D$30*J30</f>
        <v>0</v>
      </c>
      <c r="P30" s="38">
        <f>$E$30*K30</f>
        <v>0</v>
      </c>
      <c r="Q30" s="38">
        <f>$F$30*L30</f>
        <v>0</v>
      </c>
      <c r="R30" s="38">
        <f>$G$30*M30</f>
        <v>0</v>
      </c>
      <c r="S30" s="36">
        <f>N30*$C$5</f>
        <v>0</v>
      </c>
      <c r="T30" s="36">
        <f>O30*$C$6</f>
        <v>0</v>
      </c>
      <c r="U30" s="36">
        <f>P30*$C$7</f>
        <v>0</v>
      </c>
      <c r="V30" s="36">
        <f>Q30*$C$8</f>
        <v>0</v>
      </c>
      <c r="W30" s="36">
        <f>R30*$C$9</f>
        <v>0</v>
      </c>
      <c r="X30" s="44">
        <f>SUM(S30:W30)</f>
        <v>0</v>
      </c>
      <c r="Y30" s="17"/>
    </row>
    <row r="31" spans="1:25" ht="30">
      <c r="A31" s="23"/>
      <c r="B31" s="24"/>
      <c r="C31" s="34"/>
      <c r="D31" s="34"/>
      <c r="E31" s="34"/>
      <c r="F31" s="34"/>
      <c r="G31" s="34"/>
      <c r="H31" s="25" t="s">
        <v>28</v>
      </c>
      <c r="I31" s="34">
        <f>IF('[1]PRIMARY INFORMATION'!$D$14=1,('[1]Survey - COOK'!$AZ$64+'[1]FGD - COOK'!$B$24)/('[1]PRIMARY INFORMATION'!$D$14+'[1]PRIMARY INFORMATION'!$E$14),'[1]FGD - COOK'!$B$24)</f>
        <v>0</v>
      </c>
      <c r="J31" s="34">
        <f>IF('[1]PRIMARY INFORMATION'!$D$15=1,('[1]Survey - BUYER'!$AZ$64+'[1]FGD - BUYER'!$B$24)/('[1]PRIMARY INFORMATION'!$D$15+'[1]PRIMARY INFORMATION'!$E$15),'[1]FGD - BUYER'!$B$24)</f>
        <v>0</v>
      </c>
      <c r="K31" s="34">
        <f>IF('[1]PRIMARY INFORMATION'!$C$16=0,0,'[1]Interview - MNFCT - TECHDEV'!$L30)</f>
        <v>0</v>
      </c>
      <c r="L31" s="34">
        <f>IF('[1]PRIMARY INFORMATION'!$C$17=0,0,'[1]Interview - DSTRBTR - PROJ IMPL'!$L30)</f>
        <v>0</v>
      </c>
      <c r="M31" s="34">
        <f>IF('[1]PRIMARY INFORMATION'!$C$18=0,0,'[1]Interview - RGLTR - FNDR'!$L25)</f>
        <v>0</v>
      </c>
      <c r="N31" s="38">
        <f>$C$30*I31</f>
        <v>0</v>
      </c>
      <c r="O31" s="38">
        <f>$D$30*J31</f>
        <v>0</v>
      </c>
      <c r="P31" s="38">
        <f>$E$30*K31</f>
        <v>0</v>
      </c>
      <c r="Q31" s="38">
        <f>$F$30*L31</f>
        <v>0</v>
      </c>
      <c r="R31" s="38">
        <f>$G$30*M31</f>
        <v>0</v>
      </c>
      <c r="S31" s="36">
        <f>N31*$C$5</f>
        <v>0</v>
      </c>
      <c r="T31" s="36">
        <f>O31*$C$6</f>
        <v>0</v>
      </c>
      <c r="U31" s="36">
        <f>P31*$C$7</f>
        <v>0</v>
      </c>
      <c r="V31" s="36">
        <f>Q31*$C$8</f>
        <v>0</v>
      </c>
      <c r="W31" s="36">
        <f>R31*$C$9</f>
        <v>0</v>
      </c>
      <c r="X31" s="44">
        <f>SUM(S31:W31)</f>
        <v>0</v>
      </c>
      <c r="Y31" s="17"/>
    </row>
    <row r="32" spans="1:25" ht="30">
      <c r="A32" s="23"/>
      <c r="B32" s="24"/>
      <c r="C32" s="34"/>
      <c r="D32" s="34"/>
      <c r="E32" s="34"/>
      <c r="F32" s="34"/>
      <c r="G32" s="34"/>
      <c r="H32" s="25" t="s">
        <v>29</v>
      </c>
      <c r="I32" s="34">
        <f>IF('[1]PRIMARY INFORMATION'!$D$14=1,('[1]Survey - COOK'!$AZ$65+'[1]FGD - COOK'!$B$25)/('[1]PRIMARY INFORMATION'!$D$14+'[1]PRIMARY INFORMATION'!$E$14),'[1]FGD - COOK'!$B$25)</f>
        <v>0</v>
      </c>
      <c r="J32" s="34">
        <f>IF('[1]PRIMARY INFORMATION'!$D$15=1,('[1]Survey - BUYER'!$AZ$65+'[1]FGD - BUYER'!$B$25)/('[1]PRIMARY INFORMATION'!$D$15+'[1]PRIMARY INFORMATION'!$E$15),'[1]FGD - BUYER'!$B$25)</f>
        <v>0</v>
      </c>
      <c r="K32" s="34">
        <f>IF('[1]PRIMARY INFORMATION'!$C$16=0,0,'[1]Interview - MNFCT - TECHDEV'!$L31)</f>
        <v>0</v>
      </c>
      <c r="L32" s="34">
        <f>IF('[1]PRIMARY INFORMATION'!$C$17=0,0,'[1]Interview - DSTRBTR - PROJ IMPL'!$L31)</f>
        <v>0</v>
      </c>
      <c r="M32" s="34">
        <f>IF('[1]PRIMARY INFORMATION'!$C$18=0,0,'[1]Interview - RGLTR - FNDR'!$L26)</f>
        <v>0</v>
      </c>
      <c r="N32" s="38">
        <f>$C$30*I32</f>
        <v>0</v>
      </c>
      <c r="O32" s="38">
        <f>$D$30*J32</f>
        <v>0</v>
      </c>
      <c r="P32" s="38">
        <f>$E$30*K32</f>
        <v>0</v>
      </c>
      <c r="Q32" s="38">
        <f>$F$30*L32</f>
        <v>0</v>
      </c>
      <c r="R32" s="38">
        <f>$G$30*M32</f>
        <v>0</v>
      </c>
      <c r="S32" s="36">
        <f>N32*$C$5</f>
        <v>0</v>
      </c>
      <c r="T32" s="36">
        <f>O32*$C$6</f>
        <v>0</v>
      </c>
      <c r="U32" s="36">
        <f>P32*$C$7</f>
        <v>0</v>
      </c>
      <c r="V32" s="36">
        <f>Q32*$C$8</f>
        <v>0</v>
      </c>
      <c r="W32" s="36">
        <f>R32*$C$9</f>
        <v>0</v>
      </c>
      <c r="X32" s="44">
        <f>SUM(S32:W32)</f>
        <v>0</v>
      </c>
      <c r="Y32" s="17"/>
    </row>
    <row r="33" spans="1:25">
      <c r="A33" s="27"/>
      <c r="B33" s="26"/>
      <c r="C33" s="34"/>
      <c r="D33" s="34"/>
      <c r="E33" s="34"/>
      <c r="F33" s="34"/>
      <c r="G33" s="34"/>
      <c r="H33" s="21"/>
      <c r="I33" s="34"/>
      <c r="J33" s="34"/>
      <c r="K33" s="34"/>
      <c r="L33" s="34"/>
      <c r="M33" s="34"/>
      <c r="N33" s="38"/>
      <c r="O33" s="38"/>
      <c r="P33" s="38"/>
      <c r="Q33" s="38"/>
      <c r="R33" s="38"/>
      <c r="S33" s="36"/>
      <c r="T33" s="36"/>
      <c r="U33" s="36"/>
      <c r="V33" s="36"/>
      <c r="W33" s="36"/>
      <c r="X33" s="43"/>
      <c r="Y33" s="17"/>
    </row>
    <row r="34" spans="1:25">
      <c r="A34" s="23" t="s">
        <v>12</v>
      </c>
      <c r="B34" s="24" t="s">
        <v>13</v>
      </c>
      <c r="C34" s="34">
        <f>IF('[1]PRIMARY INFORMATION'!$D$14=1,('[1]Survey - COOK'!$AZ$80+'[1]FGD - COOK'!$B$40)/('[1]PRIMARY INFORMATION'!$D$14+'[1]PRIMARY INFORMATION'!$E$14),'[1]FGD - COOK'!$B$40)</f>
        <v>0</v>
      </c>
      <c r="D34" s="34">
        <f>IF('[1]PRIMARY INFORMATION'!$D$15=1,('[1]Survey - BUYER'!$AZ$80+'[1]FGD - BUYER'!$B$40)/('[1]PRIMARY INFORMATION'!$D$15+'[1]PRIMARY INFORMATION'!$E$15),'[1]FGD - BUYER'!$B$40)</f>
        <v>0</v>
      </c>
      <c r="E34" s="34">
        <f>IF('[1]PRIMARY INFORMATION'!$C$16=0,0,'[1]Interview - MNFCT - TECHDEV'!$L$46)</f>
        <v>0</v>
      </c>
      <c r="F34" s="34">
        <f>IF('[1]PRIMARY INFORMATION'!$C$17=0,0,'[1]Interview - DSTRBTR - PROJ IMPL'!$L$46)</f>
        <v>0</v>
      </c>
      <c r="G34" s="34">
        <f>IF('[1]PRIMARY INFORMATION'!$C$18=0,0,'[1]Interview - RGLTR - FNDR'!$L$41)</f>
        <v>0</v>
      </c>
      <c r="H34" s="25" t="s">
        <v>30</v>
      </c>
      <c r="I34" s="34">
        <f>IF('[1]PRIMARY INFORMATION'!$D$14=1,('[1]Survey - COOK'!$AZ$67+'[1]FGD - COOK'!$B$27)/('[1]PRIMARY INFORMATION'!$D$14+'[1]PRIMARY INFORMATION'!$E$14),'[1]FGD - COOK'!$B$27)</f>
        <v>0</v>
      </c>
      <c r="J34" s="34">
        <f>IF('[1]PRIMARY INFORMATION'!$D$15=1,('[1]Survey - BUYER'!$AZ$67+'[1]FGD - BUYER'!$B$27)/('[1]PRIMARY INFORMATION'!$D$15+'[1]PRIMARY INFORMATION'!$E$15),'[1]FGD - BUYER'!$B$27)</f>
        <v>0</v>
      </c>
      <c r="K34" s="34">
        <f>IF('[1]PRIMARY INFORMATION'!$C$16=0,0,'[1]Interview - MNFCT - TECHDEV'!$L33)</f>
        <v>0</v>
      </c>
      <c r="L34" s="34">
        <f>IF('[1]PRIMARY INFORMATION'!$C$17=0,0,'[1]Interview - DSTRBTR - PROJ IMPL'!$L33)</f>
        <v>0</v>
      </c>
      <c r="M34" s="34">
        <f>IF('[1]PRIMARY INFORMATION'!$C$18=0,0,'[1]Interview - RGLTR - FNDR'!$L28)</f>
        <v>0</v>
      </c>
      <c r="N34" s="38">
        <f>$C$34*I34</f>
        <v>0</v>
      </c>
      <c r="O34" s="38">
        <f>$D$34*J34</f>
        <v>0</v>
      </c>
      <c r="P34" s="38">
        <f>$E$34*K34</f>
        <v>0</v>
      </c>
      <c r="Q34" s="38">
        <f>$F$34*L34</f>
        <v>0</v>
      </c>
      <c r="R34" s="38">
        <f>$G$34*M34</f>
        <v>0</v>
      </c>
      <c r="S34" s="36">
        <f>N34*$C$5</f>
        <v>0</v>
      </c>
      <c r="T34" s="36">
        <f>O34*$C$6</f>
        <v>0</v>
      </c>
      <c r="U34" s="36">
        <f>P34*$C$7</f>
        <v>0</v>
      </c>
      <c r="V34" s="36">
        <f>Q34*$C$8</f>
        <v>0</v>
      </c>
      <c r="W34" s="36">
        <f>R34*$C$9</f>
        <v>0</v>
      </c>
      <c r="X34" s="44">
        <f>SUM(S34:W34)</f>
        <v>0</v>
      </c>
      <c r="Y34" s="17"/>
    </row>
    <row r="35" spans="1:25">
      <c r="A35" s="23"/>
      <c r="B35" s="24"/>
      <c r="C35" s="34"/>
      <c r="D35" s="34"/>
      <c r="E35" s="34"/>
      <c r="F35" s="34"/>
      <c r="G35" s="34"/>
      <c r="H35" s="25" t="s">
        <v>31</v>
      </c>
      <c r="I35" s="34">
        <f>IF('[1]PRIMARY INFORMATION'!$D$14=1,('[1]Survey - COOK'!$AZ$68+'[1]FGD - COOK'!$B$28)/('[1]PRIMARY INFORMATION'!$D$14+'[1]PRIMARY INFORMATION'!$E$14),'[1]FGD - COOK'!$B$28)</f>
        <v>0</v>
      </c>
      <c r="J35" s="34">
        <f>IF('[1]PRIMARY INFORMATION'!$D$15=1,('[1]Survey - BUYER'!$AZ$68+'[1]FGD - BUYER'!$B$28)/('[1]PRIMARY INFORMATION'!$D$15+'[1]PRIMARY INFORMATION'!$E$15),'[1]FGD - BUYER'!$B$28)</f>
        <v>0</v>
      </c>
      <c r="K35" s="34">
        <f>IF('[1]PRIMARY INFORMATION'!$C$16=0,0,'[1]Interview - MNFCT - TECHDEV'!$L34)</f>
        <v>0</v>
      </c>
      <c r="L35" s="34">
        <f>IF('[1]PRIMARY INFORMATION'!$C$17=0,0,'[1]Interview - DSTRBTR - PROJ IMPL'!$L34)</f>
        <v>0</v>
      </c>
      <c r="M35" s="34">
        <f>IF('[1]PRIMARY INFORMATION'!$C$18=0,0,'[1]Interview - RGLTR - FNDR'!$L29)</f>
        <v>0</v>
      </c>
      <c r="N35" s="38">
        <f>$C$34*I35</f>
        <v>0</v>
      </c>
      <c r="O35" s="38">
        <f>$D$34*J35</f>
        <v>0</v>
      </c>
      <c r="P35" s="38">
        <f>$E$34*K35</f>
        <v>0</v>
      </c>
      <c r="Q35" s="38">
        <f>$F$34*L35</f>
        <v>0</v>
      </c>
      <c r="R35" s="38">
        <f>$G$34*M35</f>
        <v>0</v>
      </c>
      <c r="S35" s="36">
        <f>N35*$C$5</f>
        <v>0</v>
      </c>
      <c r="T35" s="36">
        <f>O35*$C$6</f>
        <v>0</v>
      </c>
      <c r="U35" s="36">
        <f>P35*$C$7</f>
        <v>0</v>
      </c>
      <c r="V35" s="36">
        <f>Q35*$C$8</f>
        <v>0</v>
      </c>
      <c r="W35" s="36">
        <f>R35*$C$9</f>
        <v>0</v>
      </c>
      <c r="X35" s="44">
        <f>SUM(S35:W35)</f>
        <v>0</v>
      </c>
      <c r="Y35" s="17"/>
    </row>
    <row r="36" spans="1:25" ht="30">
      <c r="A36" s="23"/>
      <c r="B36" s="24"/>
      <c r="C36" s="34"/>
      <c r="D36" s="34"/>
      <c r="E36" s="34"/>
      <c r="F36" s="34"/>
      <c r="G36" s="34"/>
      <c r="H36" s="25" t="s">
        <v>32</v>
      </c>
      <c r="I36" s="34">
        <f>IF('[1]PRIMARY INFORMATION'!$D$14=1,('[1]Survey - COOK'!$AZ$69+'[1]FGD - COOK'!$B$29)/('[1]PRIMARY INFORMATION'!$D$14+'[1]PRIMARY INFORMATION'!$E$14),'[1]FGD - COOK'!$B$29)</f>
        <v>0</v>
      </c>
      <c r="J36" s="34">
        <f>IF('[1]PRIMARY INFORMATION'!$D$15=1,('[1]Survey - BUYER'!$AZ$69+'[1]FGD - BUYER'!$B$29)/('[1]PRIMARY INFORMATION'!$D$15+'[1]PRIMARY INFORMATION'!$E$15),'[1]FGD - BUYER'!$B$29)</f>
        <v>0</v>
      </c>
      <c r="K36" s="34">
        <f>IF('[1]PRIMARY INFORMATION'!$C$16=0,0,'[1]Interview - MNFCT - TECHDEV'!$L35)</f>
        <v>0</v>
      </c>
      <c r="L36" s="34">
        <f>IF('[1]PRIMARY INFORMATION'!$C$17=0,0,'[1]Interview - DSTRBTR - PROJ IMPL'!$L35)</f>
        <v>0</v>
      </c>
      <c r="M36" s="34">
        <f>IF('[1]PRIMARY INFORMATION'!$C$18=0,0,'[1]Interview - RGLTR - FNDR'!$L30)</f>
        <v>0</v>
      </c>
      <c r="N36" s="38">
        <f>$C$34*I36</f>
        <v>0</v>
      </c>
      <c r="O36" s="38">
        <f>$D$34*J36</f>
        <v>0</v>
      </c>
      <c r="P36" s="38">
        <f>$E$34*K36</f>
        <v>0</v>
      </c>
      <c r="Q36" s="38">
        <f>$F$34*L36</f>
        <v>0</v>
      </c>
      <c r="R36" s="38">
        <f>$G$34*M36</f>
        <v>0</v>
      </c>
      <c r="S36" s="36">
        <f>N36*$C$5</f>
        <v>0</v>
      </c>
      <c r="T36" s="36">
        <f>O36*$C$6</f>
        <v>0</v>
      </c>
      <c r="U36" s="36">
        <f>P36*$C$7</f>
        <v>0</v>
      </c>
      <c r="V36" s="36">
        <f>Q36*$C$8</f>
        <v>0</v>
      </c>
      <c r="W36" s="36">
        <f>R36*$C$9</f>
        <v>0</v>
      </c>
      <c r="X36" s="44">
        <f>SUM(S36:W36)</f>
        <v>0</v>
      </c>
      <c r="Y36" s="17"/>
    </row>
    <row r="37" spans="1:25">
      <c r="A37" s="23"/>
      <c r="B37" s="26"/>
      <c r="C37" s="34"/>
      <c r="D37" s="34"/>
      <c r="E37" s="34"/>
      <c r="F37" s="34"/>
      <c r="G37" s="34"/>
      <c r="H37" s="21"/>
      <c r="I37" s="34"/>
      <c r="J37" s="34"/>
      <c r="K37" s="34"/>
      <c r="L37" s="34"/>
      <c r="M37" s="34"/>
      <c r="N37" s="38"/>
      <c r="O37" s="38"/>
      <c r="P37" s="38"/>
      <c r="Q37" s="38"/>
      <c r="R37" s="38"/>
      <c r="S37" s="36"/>
      <c r="T37" s="36"/>
      <c r="U37" s="36"/>
      <c r="V37" s="36"/>
      <c r="W37" s="36"/>
      <c r="X37" s="43"/>
      <c r="Y37" s="17"/>
    </row>
    <row r="38" spans="1:25" ht="30">
      <c r="A38" s="23" t="s">
        <v>14</v>
      </c>
      <c r="B38" s="24" t="s">
        <v>15</v>
      </c>
      <c r="C38" s="34">
        <f>IF('[1]PRIMARY INFORMATION'!$D$14=1,('[1]Survey - COOK'!$AZ$81+'[1]FGD - COOK'!$B$41)/('[1]PRIMARY INFORMATION'!$D$14+'[1]PRIMARY INFORMATION'!$E$14),'[1]FGD - COOK'!$B$41)</f>
        <v>0</v>
      </c>
      <c r="D38" s="34">
        <f>IF('[1]PRIMARY INFORMATION'!$D$15=1,('[1]Survey - BUYER'!$AZ$81+'[1]FGD - BUYER'!$B$41)/('[1]PRIMARY INFORMATION'!$D$15+'[1]PRIMARY INFORMATION'!$E$15),'[1]FGD - BUYER'!$B$41)</f>
        <v>0</v>
      </c>
      <c r="E38" s="34">
        <f>IF('[1]PRIMARY INFORMATION'!$C$16=0,0,'[1]Interview - MNFCT - TECHDEV'!$L$47)</f>
        <v>0</v>
      </c>
      <c r="F38" s="34">
        <f>IF('[1]PRIMARY INFORMATION'!$C$17=0,0,'[1]Interview - DSTRBTR - PROJ IMPL'!$L$47)</f>
        <v>0</v>
      </c>
      <c r="G38" s="34">
        <f>IF('[1]PRIMARY INFORMATION'!$C$18=0,0,'[1]Interview - RGLTR - FNDR'!$L$42)</f>
        <v>0</v>
      </c>
      <c r="H38" s="25" t="s">
        <v>33</v>
      </c>
      <c r="I38" s="34">
        <f>IF('[1]PRIMARY INFORMATION'!$D$14=1,('[1]Survey - COOK'!$AZ$71+'[1]FGD - COOK'!$B$31)/('[1]PRIMARY INFORMATION'!$D$14+'[1]PRIMARY INFORMATION'!$E$14),'[1]FGD - COOK'!$B$31)</f>
        <v>0</v>
      </c>
      <c r="J38" s="34">
        <f>IF('[1]PRIMARY INFORMATION'!$D$15=1,('[1]Survey - BUYER'!$AZ$71+'[1]FGD - BUYER'!$B$31)/('[1]PRIMARY INFORMATION'!$D$15+'[1]PRIMARY INFORMATION'!$E$15),'[1]FGD - BUYER'!$B$31)</f>
        <v>0</v>
      </c>
      <c r="K38" s="34">
        <f>IF('[1]PRIMARY INFORMATION'!$C$16=0,0,'[1]Interview - MNFCT - TECHDEV'!$L37)</f>
        <v>0</v>
      </c>
      <c r="L38" s="34">
        <f>IF('[1]PRIMARY INFORMATION'!$C$17=0,0,'[1]Interview - DSTRBTR - PROJ IMPL'!$L37)</f>
        <v>0</v>
      </c>
      <c r="M38" s="34">
        <f>IF('[1]PRIMARY INFORMATION'!$C$18=0,0,'[1]Interview - RGLTR - FNDR'!$L32)</f>
        <v>0</v>
      </c>
      <c r="N38" s="38">
        <f>$C$38*I38</f>
        <v>0</v>
      </c>
      <c r="O38" s="38">
        <f>$D$38*J38</f>
        <v>0</v>
      </c>
      <c r="P38" s="38">
        <f>$E$38*K38</f>
        <v>0</v>
      </c>
      <c r="Q38" s="38">
        <f>$F$38*L38</f>
        <v>0</v>
      </c>
      <c r="R38" s="38">
        <f>$G$38*M38</f>
        <v>0</v>
      </c>
      <c r="S38" s="36">
        <f>N38*$C$5</f>
        <v>0</v>
      </c>
      <c r="T38" s="36">
        <f>O38*$C$6</f>
        <v>0</v>
      </c>
      <c r="U38" s="36">
        <f>P38*$C$7</f>
        <v>0</v>
      </c>
      <c r="V38" s="36">
        <f>Q38*$C$8</f>
        <v>0</v>
      </c>
      <c r="W38" s="36">
        <f>R38*$C$9</f>
        <v>0</v>
      </c>
      <c r="X38" s="44">
        <f>SUM(S38:W38)</f>
        <v>0</v>
      </c>
      <c r="Y38" s="17"/>
    </row>
    <row r="39" spans="1:25">
      <c r="A39" s="20"/>
      <c r="B39" s="20"/>
      <c r="C39" s="34"/>
      <c r="D39" s="34"/>
      <c r="E39" s="34"/>
      <c r="F39" s="34"/>
      <c r="G39" s="34"/>
      <c r="H39" s="25" t="s">
        <v>34</v>
      </c>
      <c r="I39" s="34">
        <f>IF('[1]PRIMARY INFORMATION'!$D$14=1,('[1]Survey - COOK'!$AZ$72+'[1]FGD - COOK'!$B$32)/('[1]PRIMARY INFORMATION'!$D$14+'[1]PRIMARY INFORMATION'!$E$14),'[1]FGD - COOK'!$B$32)</f>
        <v>0</v>
      </c>
      <c r="J39" s="34">
        <f>IF('[1]PRIMARY INFORMATION'!$D$15=1,('[1]Survey - BUYER'!$AZ$72+'[1]FGD - BUYER'!$B$32)/('[1]PRIMARY INFORMATION'!$D$15+'[1]PRIMARY INFORMATION'!$E$15),'[1]FGD - BUYER'!$B$32)</f>
        <v>0</v>
      </c>
      <c r="K39" s="34">
        <f>IF('[1]PRIMARY INFORMATION'!$C$16=0,0,'[1]Interview - MNFCT - TECHDEV'!$L38)</f>
        <v>0</v>
      </c>
      <c r="L39" s="34">
        <f>IF('[1]PRIMARY INFORMATION'!$C$17=0,0,'[1]Interview - DSTRBTR - PROJ IMPL'!$L38)</f>
        <v>0</v>
      </c>
      <c r="M39" s="34">
        <f>IF('[1]PRIMARY INFORMATION'!$C$18=0,0,'[1]Interview - RGLTR - FNDR'!$L33)</f>
        <v>0</v>
      </c>
      <c r="N39" s="38">
        <f>$C$38*I39</f>
        <v>0</v>
      </c>
      <c r="O39" s="38">
        <f>$D$38*J39</f>
        <v>0</v>
      </c>
      <c r="P39" s="38">
        <f>$E$38*K39</f>
        <v>0</v>
      </c>
      <c r="Q39" s="38">
        <f>$F$38*L39</f>
        <v>0</v>
      </c>
      <c r="R39" s="38">
        <f>$G$38*M39</f>
        <v>0</v>
      </c>
      <c r="S39" s="36">
        <f>N39*$C$5</f>
        <v>0</v>
      </c>
      <c r="T39" s="36">
        <f>O39*$C$6</f>
        <v>0</v>
      </c>
      <c r="U39" s="36">
        <f>P39*$C$7</f>
        <v>0</v>
      </c>
      <c r="V39" s="36">
        <f>Q39*$C$8</f>
        <v>0</v>
      </c>
      <c r="W39" s="36">
        <f>R39*$C$9</f>
        <v>0</v>
      </c>
      <c r="X39" s="44">
        <f>SUM(S39:W39)</f>
        <v>0</v>
      </c>
      <c r="Y39" s="17"/>
    </row>
    <row r="40" spans="1:25" ht="30">
      <c r="A40" s="20"/>
      <c r="B40" s="20"/>
      <c r="C40" s="34"/>
      <c r="D40" s="34"/>
      <c r="E40" s="34"/>
      <c r="F40" s="34"/>
      <c r="G40" s="34"/>
      <c r="H40" s="25" t="s">
        <v>35</v>
      </c>
      <c r="I40" s="34">
        <f>IF('[1]PRIMARY INFORMATION'!$D$14=1,('[1]Survey - COOK'!$AZ$73+'[1]FGD - COOK'!$B$33)/('[1]PRIMARY INFORMATION'!$D$14+'[1]PRIMARY INFORMATION'!$E$14),'[1]FGD - COOK'!$B$33)</f>
        <v>0</v>
      </c>
      <c r="J40" s="34">
        <f>IF('[1]PRIMARY INFORMATION'!$D$15=1,('[1]Survey - BUYER'!$AZ$73+'[1]FGD - BUYER'!$B$33)/('[1]PRIMARY INFORMATION'!$D$15+'[1]PRIMARY INFORMATION'!$E$15),'[1]FGD - BUYER'!$B$33)</f>
        <v>0</v>
      </c>
      <c r="K40" s="34">
        <f>IF('[1]PRIMARY INFORMATION'!$C$16=0,0,'[1]Interview - MNFCT - TECHDEV'!$L39)</f>
        <v>0</v>
      </c>
      <c r="L40" s="34">
        <f>IF('[1]PRIMARY INFORMATION'!$C$17=0,0,'[1]Interview - DSTRBTR - PROJ IMPL'!$L39)</f>
        <v>0</v>
      </c>
      <c r="M40" s="34">
        <f>IF('[1]PRIMARY INFORMATION'!$C$18=0,0,'[1]Interview - RGLTR - FNDR'!$L34)</f>
        <v>0</v>
      </c>
      <c r="N40" s="38">
        <f>$C$38*I40</f>
        <v>0</v>
      </c>
      <c r="O40" s="38">
        <f>$D$38*J40</f>
        <v>0</v>
      </c>
      <c r="P40" s="38">
        <f>$E$38*K40</f>
        <v>0</v>
      </c>
      <c r="Q40" s="38">
        <f>$F$38*L40</f>
        <v>0</v>
      </c>
      <c r="R40" s="38">
        <f>$G$38*M40</f>
        <v>0</v>
      </c>
      <c r="S40" s="36">
        <f>N40*$C$5</f>
        <v>0</v>
      </c>
      <c r="T40" s="36">
        <f>O40*$C$6</f>
        <v>0</v>
      </c>
      <c r="U40" s="36">
        <f>P40*$C$7</f>
        <v>0</v>
      </c>
      <c r="V40" s="36">
        <f>Q40*$C$8</f>
        <v>0</v>
      </c>
      <c r="W40" s="36">
        <f>R40*$C$9</f>
        <v>0</v>
      </c>
      <c r="X40" s="44">
        <f>SUM(S40:W40)</f>
        <v>0</v>
      </c>
      <c r="Y40" s="17"/>
    </row>
    <row r="41" spans="1:25">
      <c r="A41" s="20"/>
      <c r="B41" s="28" t="s">
        <v>68</v>
      </c>
      <c r="C41" s="46">
        <f t="shared" ref="C41:G41" si="0">C14+C18+C22+C26+C30+C34+C38</f>
        <v>0</v>
      </c>
      <c r="D41" s="46">
        <f t="shared" si="0"/>
        <v>0</v>
      </c>
      <c r="E41" s="46">
        <f t="shared" si="0"/>
        <v>0</v>
      </c>
      <c r="F41" s="46">
        <f t="shared" si="0"/>
        <v>0</v>
      </c>
      <c r="G41" s="46">
        <f t="shared" si="0"/>
        <v>0</v>
      </c>
      <c r="H41" s="21"/>
      <c r="I41" s="46">
        <f t="shared" ref="I41:M41" si="1">SUM(I14:I40)</f>
        <v>0</v>
      </c>
      <c r="J41" s="46">
        <f t="shared" si="1"/>
        <v>0</v>
      </c>
      <c r="K41" s="46">
        <f t="shared" si="1"/>
        <v>0</v>
      </c>
      <c r="L41" s="46">
        <f t="shared" si="1"/>
        <v>0</v>
      </c>
      <c r="M41" s="46">
        <f t="shared" si="1"/>
        <v>0</v>
      </c>
      <c r="N41" s="20"/>
      <c r="O41" s="20"/>
      <c r="P41" s="20"/>
      <c r="Q41" s="20"/>
      <c r="R41" s="20"/>
      <c r="S41" s="20"/>
      <c r="T41" s="20"/>
      <c r="U41" s="20"/>
      <c r="V41" s="20"/>
      <c r="W41" s="20"/>
      <c r="X41" s="20"/>
      <c r="Y41" s="17"/>
    </row>
    <row r="42" spans="1:25">
      <c r="A42" s="17"/>
      <c r="B42" s="17"/>
      <c r="C42" s="162" t="s">
        <v>69</v>
      </c>
      <c r="D42" s="162"/>
      <c r="E42" s="162"/>
      <c r="F42" s="162"/>
      <c r="G42" s="162"/>
      <c r="H42" s="18"/>
      <c r="I42" s="162" t="s">
        <v>70</v>
      </c>
      <c r="J42" s="162"/>
      <c r="K42" s="162"/>
      <c r="L42" s="162"/>
      <c r="M42" s="162"/>
      <c r="N42" s="17"/>
      <c r="O42" s="17"/>
      <c r="P42" s="17"/>
      <c r="Q42" s="17"/>
      <c r="R42" s="17"/>
      <c r="S42" s="17"/>
      <c r="T42" s="17"/>
      <c r="U42" s="17"/>
      <c r="V42" s="17"/>
      <c r="W42" s="17"/>
      <c r="X42" s="17"/>
      <c r="Y42" s="17"/>
    </row>
  </sheetData>
  <sheetProtection sheet="1" objects="1" scenarios="1" selectLockedCells="1"/>
  <mergeCells count="10">
    <mergeCell ref="S12:W12"/>
    <mergeCell ref="S11:W11"/>
    <mergeCell ref="N11:R11"/>
    <mergeCell ref="I11:M11"/>
    <mergeCell ref="C12:G12"/>
    <mergeCell ref="C42:G42"/>
    <mergeCell ref="I12:M12"/>
    <mergeCell ref="I42:M42"/>
    <mergeCell ref="C11:G11"/>
    <mergeCell ref="N12:R12"/>
  </mergeCell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dimension ref="A1:O57"/>
  <sheetViews>
    <sheetView zoomScaleNormal="100" workbookViewId="0">
      <selection activeCell="C4" sqref="C4"/>
    </sheetView>
  </sheetViews>
  <sheetFormatPr defaultRowHeight="15"/>
  <cols>
    <col min="1" max="1" width="18.28515625" customWidth="1"/>
    <col min="2" max="2" width="27.42578125" customWidth="1"/>
    <col min="3" max="7" width="9.7109375" customWidth="1"/>
  </cols>
  <sheetData>
    <row r="1" spans="1:15">
      <c r="A1" s="1" t="str">
        <f>'Stakeholder Preferences'!A1</f>
        <v>COOKING ENERGY SERVICE DECISION SUPPORT TOOL: PART 1: STAKEHOLDER PREFERENCES</v>
      </c>
    </row>
    <row r="2" spans="1:15">
      <c r="A2" s="45" t="str">
        <f>'Stakeholder Preferences'!A2</f>
        <v xml:space="preserve">Insert data only in green highlighted cells. DO NOT edit any other cells. </v>
      </c>
      <c r="B2" s="57"/>
      <c r="C2" s="57"/>
      <c r="D2" s="57"/>
    </row>
    <row r="3" spans="1:15">
      <c r="B3" s="142"/>
    </row>
    <row r="4" spans="1:15" ht="30" customHeight="1">
      <c r="A4" s="171" t="s">
        <v>128</v>
      </c>
      <c r="B4" s="171"/>
      <c r="C4" s="156"/>
      <c r="D4" t="s">
        <v>121</v>
      </c>
    </row>
    <row r="6" spans="1:15" s="1" customFormat="1" ht="15" customHeight="1">
      <c r="A6" s="10"/>
      <c r="B6" s="13"/>
      <c r="C6" s="163" t="s">
        <v>79</v>
      </c>
      <c r="D6" s="164"/>
      <c r="E6" s="164"/>
      <c r="F6" s="164"/>
      <c r="G6" s="164"/>
    </row>
    <row r="7" spans="1:15" s="1" customFormat="1" ht="15" customHeight="1">
      <c r="A7" s="10" t="s">
        <v>16</v>
      </c>
      <c r="B7" s="13" t="s">
        <v>20</v>
      </c>
      <c r="C7" s="163" t="s">
        <v>78</v>
      </c>
      <c r="D7" s="164"/>
      <c r="E7" s="164"/>
      <c r="F7" s="164"/>
      <c r="G7" s="164"/>
    </row>
    <row r="8" spans="1:15" s="1" customFormat="1" ht="87" customHeight="1">
      <c r="A8" s="10"/>
      <c r="B8" s="13"/>
      <c r="C8" s="29" t="str">
        <f>'Stakeholder Preferences'!$B$5</f>
        <v>COOK</v>
      </c>
      <c r="D8" s="29" t="str">
        <f>'Stakeholder Preferences'!$B$6</f>
        <v>BUYER</v>
      </c>
      <c r="E8" s="29" t="str">
        <f>'Stakeholder Preferences'!$B$7</f>
        <v>MANUFCTURER / TECHNOLOGY DEVELOPER</v>
      </c>
      <c r="F8" s="50" t="str">
        <f>'Stakeholder Preferences'!$B$8</f>
        <v>DISTRIBUTOR / PROJECT IMPLEMENTER</v>
      </c>
      <c r="G8" s="29" t="str">
        <f>'Stakeholder Preferences'!$B$9</f>
        <v>REGULATOR / FUNDER</v>
      </c>
    </row>
    <row r="9" spans="1:15" ht="45" customHeight="1">
      <c r="A9" s="11" t="str">
        <f>'Stakeholder Preferences'!B14</f>
        <v>Versatility_1</v>
      </c>
      <c r="B9" s="9" t="str">
        <f>'Stakeholder Preferences'!H14</f>
        <v>A1. Boiling performance (rice making)</v>
      </c>
      <c r="C9" s="3">
        <f>'Stakeholder Preferences'!S14</f>
        <v>0</v>
      </c>
      <c r="D9" s="3">
        <f>'Stakeholder Preferences'!T14</f>
        <v>0</v>
      </c>
      <c r="E9" s="3">
        <f>'Stakeholder Preferences'!U14</f>
        <v>0</v>
      </c>
      <c r="F9" s="3">
        <f>'Stakeholder Preferences'!V14</f>
        <v>0</v>
      </c>
      <c r="G9" s="3">
        <f>'Stakeholder Preferences'!W14</f>
        <v>0</v>
      </c>
    </row>
    <row r="10" spans="1:15" ht="45" customHeight="1">
      <c r="A10" s="11"/>
      <c r="B10" s="9" t="str">
        <f>'Stakeholder Preferences'!H15</f>
        <v>A2. Roasting performance (roti making)</v>
      </c>
      <c r="C10" s="3">
        <f>'Stakeholder Preferences'!S15</f>
        <v>0</v>
      </c>
      <c r="D10" s="3">
        <f>'Stakeholder Preferences'!T15</f>
        <v>0</v>
      </c>
      <c r="E10" s="3">
        <f>'Stakeholder Preferences'!U15</f>
        <v>0</v>
      </c>
      <c r="F10" s="3">
        <f>'Stakeholder Preferences'!V15</f>
        <v>0</v>
      </c>
      <c r="G10" s="3">
        <f>'Stakeholder Preferences'!W15</f>
        <v>0</v>
      </c>
    </row>
    <row r="11" spans="1:15" ht="45" customHeight="1">
      <c r="A11" s="11"/>
      <c r="B11" s="9" t="str">
        <f>'Stakeholder Preferences'!H16</f>
        <v>A3. Frying performance (use of kadhai)</v>
      </c>
      <c r="C11" s="3">
        <f>'Stakeholder Preferences'!S16</f>
        <v>0</v>
      </c>
      <c r="D11" s="3">
        <f>'Stakeholder Preferences'!T16</f>
        <v>0</v>
      </c>
      <c r="E11" s="3">
        <f>'Stakeholder Preferences'!U16</f>
        <v>0</v>
      </c>
      <c r="F11" s="3">
        <f>'Stakeholder Preferences'!V16</f>
        <v>0</v>
      </c>
      <c r="G11" s="3">
        <f>'Stakeholder Preferences'!W16</f>
        <v>0</v>
      </c>
    </row>
    <row r="12" spans="1:15" ht="30" customHeight="1">
      <c r="A12" s="11" t="str">
        <f>'Stakeholder Preferences'!B18</f>
        <v>Versatility_2</v>
      </c>
      <c r="B12" s="9" t="str">
        <f>'Stakeholder Preferences'!H18</f>
        <v>B1. Ability to modulate heat input to cooking pot</v>
      </c>
      <c r="C12" s="3">
        <f>'Stakeholder Preferences'!S18</f>
        <v>0</v>
      </c>
      <c r="D12" s="3">
        <f>'Stakeholder Preferences'!T18</f>
        <v>0</v>
      </c>
      <c r="E12" s="3">
        <f>'Stakeholder Preferences'!U18</f>
        <v>0</v>
      </c>
      <c r="F12" s="3">
        <f>'Stakeholder Preferences'!V18</f>
        <v>0</v>
      </c>
      <c r="G12" s="3">
        <f>'Stakeholder Preferences'!W18</f>
        <v>0</v>
      </c>
    </row>
    <row r="13" spans="1:15" ht="30">
      <c r="A13" s="12"/>
      <c r="B13" s="9" t="str">
        <f>'Stakeholder Preferences'!H19</f>
        <v>B2. Ability to cook multiple items simultaneously</v>
      </c>
      <c r="C13" s="3">
        <f>'Stakeholder Preferences'!S19</f>
        <v>0</v>
      </c>
      <c r="D13" s="3">
        <f>'Stakeholder Preferences'!T19</f>
        <v>0</v>
      </c>
      <c r="E13" s="3">
        <f>'Stakeholder Preferences'!U19</f>
        <v>0</v>
      </c>
      <c r="F13" s="3">
        <f>'Stakeholder Preferences'!V19</f>
        <v>0</v>
      </c>
      <c r="G13" s="3">
        <f>'Stakeholder Preferences'!W19</f>
        <v>0</v>
      </c>
    </row>
    <row r="14" spans="1:15" ht="45" customHeight="1">
      <c r="A14" s="12"/>
      <c r="B14" s="9" t="str">
        <f>'Stakeholder Preferences'!H20</f>
        <v>B3. Ability to deliver non-cooking thermal services</v>
      </c>
      <c r="C14" s="3">
        <f>'Stakeholder Preferences'!S20</f>
        <v>0</v>
      </c>
      <c r="D14" s="3">
        <f>'Stakeholder Preferences'!T20</f>
        <v>0</v>
      </c>
      <c r="E14" s="3">
        <f>'Stakeholder Preferences'!U20</f>
        <v>0</v>
      </c>
      <c r="F14" s="3">
        <f>'Stakeholder Preferences'!V20</f>
        <v>0</v>
      </c>
      <c r="G14" s="3">
        <f>'Stakeholder Preferences'!W20</f>
        <v>0</v>
      </c>
    </row>
    <row r="15" spans="1:15" ht="45" customHeight="1">
      <c r="A15" s="11" t="str">
        <f>'Stakeholder Preferences'!B22</f>
        <v>Economics</v>
      </c>
      <c r="B15" s="9" t="str">
        <f>'Stakeholder Preferences'!H22</f>
        <v>C1. Operating expense of the device</v>
      </c>
      <c r="C15" s="3">
        <f>'Stakeholder Preferences'!S22</f>
        <v>0</v>
      </c>
      <c r="D15" s="3">
        <f>'Stakeholder Preferences'!T22</f>
        <v>0</v>
      </c>
      <c r="E15" s="3">
        <f>'Stakeholder Preferences'!U22</f>
        <v>0</v>
      </c>
      <c r="F15" s="3">
        <f>'Stakeholder Preferences'!V22</f>
        <v>0</v>
      </c>
      <c r="G15" s="3">
        <f>'Stakeholder Preferences'!W22</f>
        <v>0</v>
      </c>
    </row>
    <row r="16" spans="1:15" ht="75" customHeight="1">
      <c r="A16" s="11"/>
      <c r="B16" s="9" t="str">
        <f>'Stakeholder Preferences'!H23</f>
        <v>C2. Capital cost of the device</v>
      </c>
      <c r="C16" s="3">
        <f>'Stakeholder Preferences'!S23</f>
        <v>0</v>
      </c>
      <c r="D16" s="3">
        <f>'Stakeholder Preferences'!T23</f>
        <v>0</v>
      </c>
      <c r="E16" s="3">
        <f>'Stakeholder Preferences'!U23</f>
        <v>0</v>
      </c>
      <c r="F16" s="3">
        <f>'Stakeholder Preferences'!V23</f>
        <v>0</v>
      </c>
      <c r="G16" s="3">
        <f>'Stakeholder Preferences'!W23</f>
        <v>0</v>
      </c>
      <c r="I16" s="14"/>
      <c r="J16" s="1"/>
      <c r="K16" s="1"/>
      <c r="L16" s="1"/>
      <c r="M16" s="1"/>
      <c r="N16" s="1"/>
      <c r="O16" s="1"/>
    </row>
    <row r="17" spans="1:15" ht="45" customHeight="1">
      <c r="A17" s="11"/>
      <c r="B17" s="9" t="str">
        <f>'Stakeholder Preferences'!H24</f>
        <v>C3. Possible direct earning from use</v>
      </c>
      <c r="C17" s="3">
        <f>'Stakeholder Preferences'!S24</f>
        <v>0</v>
      </c>
      <c r="D17" s="3">
        <f>'Stakeholder Preferences'!T24</f>
        <v>0</v>
      </c>
      <c r="E17" s="3">
        <f>'Stakeholder Preferences'!U24</f>
        <v>0</v>
      </c>
      <c r="F17" s="3">
        <f>'Stakeholder Preferences'!V24</f>
        <v>0</v>
      </c>
      <c r="G17" s="3">
        <f>'Stakeholder Preferences'!W24</f>
        <v>0</v>
      </c>
    </row>
    <row r="18" spans="1:15" ht="30">
      <c r="A18" s="11" t="str">
        <f>'Stakeholder Preferences'!B26</f>
        <v xml:space="preserve">Safety	</v>
      </c>
      <c r="B18" s="9" t="str">
        <f>'Stakeholder Preferences'!H26</f>
        <v>D1. Smoke and soot emissions</v>
      </c>
      <c r="C18" s="3">
        <f>'Stakeholder Preferences'!S26</f>
        <v>0</v>
      </c>
      <c r="D18" s="3">
        <f>'Stakeholder Preferences'!T26</f>
        <v>0</v>
      </c>
      <c r="E18" s="3">
        <f>'Stakeholder Preferences'!U26</f>
        <v>0</v>
      </c>
      <c r="F18" s="3">
        <f>'Stakeholder Preferences'!V26</f>
        <v>0</v>
      </c>
      <c r="G18" s="3">
        <f>'Stakeholder Preferences'!W26</f>
        <v>0</v>
      </c>
    </row>
    <row r="19" spans="1:15" ht="30">
      <c r="A19" s="11"/>
      <c r="B19" s="9" t="str">
        <f>'Stakeholder Preferences'!H27</f>
        <v>D2. Stability of the device during use</v>
      </c>
      <c r="C19" s="3">
        <f>'Stakeholder Preferences'!S27</f>
        <v>0</v>
      </c>
      <c r="D19" s="3">
        <f>'Stakeholder Preferences'!T27</f>
        <v>0</v>
      </c>
      <c r="E19" s="3">
        <f>'Stakeholder Preferences'!U27</f>
        <v>0</v>
      </c>
      <c r="F19" s="3">
        <f>'Stakeholder Preferences'!V27</f>
        <v>0</v>
      </c>
      <c r="G19" s="3">
        <f>'Stakeholder Preferences'!W27</f>
        <v>0</v>
      </c>
    </row>
    <row r="20" spans="1:15" ht="45" customHeight="1">
      <c r="A20" s="11"/>
      <c r="B20" s="9" t="str">
        <f>'Stakeholder Preferences'!H28</f>
        <v>D3. Temperature of outer body of device</v>
      </c>
      <c r="C20" s="3">
        <f>'Stakeholder Preferences'!S28</f>
        <v>0</v>
      </c>
      <c r="D20" s="3">
        <f>'Stakeholder Preferences'!T28</f>
        <v>0</v>
      </c>
      <c r="E20" s="3">
        <f>'Stakeholder Preferences'!U28</f>
        <v>0</v>
      </c>
      <c r="F20" s="3">
        <f>'Stakeholder Preferences'!V28</f>
        <v>0</v>
      </c>
      <c r="G20" s="3">
        <f>'Stakeholder Preferences'!W28</f>
        <v>0</v>
      </c>
    </row>
    <row r="21" spans="1:15" ht="60" customHeight="1">
      <c r="A21" s="11" t="str">
        <f>'Stakeholder Preferences'!B30</f>
        <v>Supply and Service</v>
      </c>
      <c r="B21" s="9" t="str">
        <f>'Stakeholder Preferences'!H30</f>
        <v>E1. Durability / Expected life in years</v>
      </c>
      <c r="C21" s="3">
        <f>'Stakeholder Preferences'!S30</f>
        <v>0</v>
      </c>
      <c r="D21" s="3">
        <f>'Stakeholder Preferences'!T30</f>
        <v>0</v>
      </c>
      <c r="E21" s="3">
        <f>'Stakeholder Preferences'!U30</f>
        <v>0</v>
      </c>
      <c r="F21" s="3">
        <f>'Stakeholder Preferences'!V30</f>
        <v>0</v>
      </c>
      <c r="G21" s="3">
        <f>'Stakeholder Preferences'!W30</f>
        <v>0</v>
      </c>
    </row>
    <row r="22" spans="1:15" ht="45" customHeight="1">
      <c r="A22" s="11"/>
      <c r="B22" s="9" t="str">
        <f>'Stakeholder Preferences'!H31</f>
        <v>E2. Support to user offered by manufacturer</v>
      </c>
      <c r="C22" s="3">
        <f>'Stakeholder Preferences'!S31</f>
        <v>0</v>
      </c>
      <c r="D22" s="3">
        <f>'Stakeholder Preferences'!T31</f>
        <v>0</v>
      </c>
      <c r="E22" s="3">
        <f>'Stakeholder Preferences'!U31</f>
        <v>0</v>
      </c>
      <c r="F22" s="3">
        <f>'Stakeholder Preferences'!V31</f>
        <v>0</v>
      </c>
      <c r="G22" s="3">
        <f>'Stakeholder Preferences'!W31</f>
        <v>0</v>
      </c>
    </row>
    <row r="23" spans="1:15" ht="45" customHeight="1">
      <c r="A23" s="11"/>
      <c r="B23" s="9" t="str">
        <f>'Stakeholder Preferences'!H32</f>
        <v>E3. Production capacity of the manufacturer</v>
      </c>
      <c r="C23" s="3">
        <f>'Stakeholder Preferences'!S32</f>
        <v>0</v>
      </c>
      <c r="D23" s="3">
        <f>'Stakeholder Preferences'!T32</f>
        <v>0</v>
      </c>
      <c r="E23" s="3">
        <f>'Stakeholder Preferences'!U32</f>
        <v>0</v>
      </c>
      <c r="F23" s="3">
        <f>'Stakeholder Preferences'!V32</f>
        <v>0</v>
      </c>
      <c r="G23" s="3">
        <f>'Stakeholder Preferences'!W32</f>
        <v>0</v>
      </c>
    </row>
    <row r="24" spans="1:15" ht="30">
      <c r="A24" s="11" t="str">
        <f>'Stakeholder Preferences'!B34</f>
        <v>Environmental Impacts</v>
      </c>
      <c r="B24" s="9" t="str">
        <f>'Stakeholder Preferences'!H34</f>
        <v>F1. Energy Efficiency</v>
      </c>
      <c r="C24" s="3">
        <f>'Stakeholder Preferences'!S34</f>
        <v>0</v>
      </c>
      <c r="D24" s="3">
        <f>'Stakeholder Preferences'!T34</f>
        <v>0</v>
      </c>
      <c r="E24" s="3">
        <f>'Stakeholder Preferences'!U34</f>
        <v>0</v>
      </c>
      <c r="F24" s="3">
        <f>'Stakeholder Preferences'!V34</f>
        <v>0</v>
      </c>
      <c r="G24" s="3">
        <f>'Stakeholder Preferences'!W34</f>
        <v>0</v>
      </c>
    </row>
    <row r="25" spans="1:15" ht="45" customHeight="1">
      <c r="A25" s="11"/>
      <c r="B25" s="9" t="str">
        <f>'Stakeholder Preferences'!H35</f>
        <v>F2. Carbon Emission Reduction</v>
      </c>
      <c r="C25" s="3">
        <f>'Stakeholder Preferences'!S35</f>
        <v>0</v>
      </c>
      <c r="D25" s="3">
        <f>'Stakeholder Preferences'!T35</f>
        <v>0</v>
      </c>
      <c r="E25" s="3">
        <f>'Stakeholder Preferences'!U35</f>
        <v>0</v>
      </c>
      <c r="F25" s="3">
        <f>'Stakeholder Preferences'!V35</f>
        <v>0</v>
      </c>
      <c r="G25" s="3">
        <f>'Stakeholder Preferences'!W35</f>
        <v>0</v>
      </c>
      <c r="I25" s="14"/>
      <c r="J25" s="1"/>
      <c r="K25" s="1"/>
      <c r="L25" s="1"/>
      <c r="M25" s="1"/>
      <c r="N25" s="1"/>
      <c r="O25" s="1"/>
    </row>
    <row r="26" spans="1:15" ht="60" customHeight="1">
      <c r="A26" s="11"/>
      <c r="B26" s="9" t="str">
        <f>'Stakeholder Preferences'!H36</f>
        <v>F3. Carbon Footprint of the device over its lifecycle</v>
      </c>
      <c r="C26" s="3">
        <f>'Stakeholder Preferences'!S36</f>
        <v>0</v>
      </c>
      <c r="D26" s="3">
        <f>'Stakeholder Preferences'!T36</f>
        <v>0</v>
      </c>
      <c r="E26" s="3">
        <f>'Stakeholder Preferences'!U36</f>
        <v>0</v>
      </c>
      <c r="F26" s="3">
        <f>'Stakeholder Preferences'!V36</f>
        <v>0</v>
      </c>
      <c r="G26" s="3">
        <f>'Stakeholder Preferences'!W36</f>
        <v>0</v>
      </c>
    </row>
    <row r="27" spans="1:15" ht="45">
      <c r="A27" s="11" t="str">
        <f>'Stakeholder Preferences'!B38</f>
        <v xml:space="preserve">Fuel/Energy Source Related Issues </v>
      </c>
      <c r="B27" s="9" t="str">
        <f>'Stakeholder Preferences'!H38</f>
        <v>G1. Possibility of using with a range of fuel types</v>
      </c>
      <c r="C27" s="3">
        <f>'Stakeholder Preferences'!S38</f>
        <v>0</v>
      </c>
      <c r="D27" s="3">
        <f>'Stakeholder Preferences'!T38</f>
        <v>0</v>
      </c>
      <c r="E27" s="3">
        <f>'Stakeholder Preferences'!U38</f>
        <v>0</v>
      </c>
      <c r="F27" s="3">
        <f>'Stakeholder Preferences'!V38</f>
        <v>0</v>
      </c>
      <c r="G27" s="3">
        <f>'Stakeholder Preferences'!W38</f>
        <v>0</v>
      </c>
    </row>
    <row r="28" spans="1:15" ht="45" customHeight="1">
      <c r="A28" s="8"/>
      <c r="B28" s="9" t="str">
        <f>'Stakeholder Preferences'!H39</f>
        <v>G2. Possibility of procuring fuel locally</v>
      </c>
      <c r="C28" s="3">
        <f>'Stakeholder Preferences'!S39</f>
        <v>0</v>
      </c>
      <c r="D28" s="3">
        <f>'Stakeholder Preferences'!T39</f>
        <v>0</v>
      </c>
      <c r="E28" s="3">
        <f>'Stakeholder Preferences'!U39</f>
        <v>0</v>
      </c>
      <c r="F28" s="3">
        <f>'Stakeholder Preferences'!V39</f>
        <v>0</v>
      </c>
      <c r="G28" s="3">
        <f>'Stakeholder Preferences'!W39</f>
        <v>0</v>
      </c>
    </row>
    <row r="29" spans="1:15" ht="45">
      <c r="A29" s="8"/>
      <c r="B29" s="9" t="str">
        <f>'Stakeholder Preferences'!H40</f>
        <v>G3. Processing of fuel required/not required by user</v>
      </c>
      <c r="C29" s="3">
        <f>'Stakeholder Preferences'!S40</f>
        <v>0</v>
      </c>
      <c r="D29" s="3">
        <f>'Stakeholder Preferences'!T40</f>
        <v>0</v>
      </c>
      <c r="E29" s="3">
        <f>'Stakeholder Preferences'!U40</f>
        <v>0</v>
      </c>
      <c r="F29" s="3">
        <f>'Stakeholder Preferences'!V40</f>
        <v>0</v>
      </c>
      <c r="G29" s="3">
        <f>'Stakeholder Preferences'!W40</f>
        <v>0</v>
      </c>
    </row>
    <row r="30" spans="1:15">
      <c r="C30" s="48">
        <f>MAX(C9:C29)*C4/100</f>
        <v>0</v>
      </c>
      <c r="D30" s="48">
        <f>MAX(D9:D29)*C4/100</f>
        <v>0</v>
      </c>
      <c r="E30" s="48">
        <f>MAX(E9:E29)*C4/100</f>
        <v>0</v>
      </c>
      <c r="F30" s="48">
        <f>MAX(F9:F29)*C4/100</f>
        <v>0</v>
      </c>
      <c r="G30" s="48">
        <f>MAX(G9:G29)*C4/100</f>
        <v>0</v>
      </c>
    </row>
    <row r="32" spans="1:15" ht="75">
      <c r="A32" s="10"/>
      <c r="B32" s="13"/>
      <c r="C32" s="4" t="s">
        <v>80</v>
      </c>
      <c r="D32" s="5"/>
      <c r="E32" s="5"/>
      <c r="F32" s="5"/>
      <c r="G32" s="5"/>
    </row>
    <row r="33" spans="1:7">
      <c r="A33" s="10" t="s">
        <v>16</v>
      </c>
      <c r="B33" s="13" t="s">
        <v>20</v>
      </c>
      <c r="C33" s="4"/>
      <c r="D33" s="35"/>
      <c r="E33" s="35"/>
      <c r="F33" s="35"/>
      <c r="G33" s="35"/>
    </row>
    <row r="34" spans="1:7">
      <c r="A34" s="10"/>
      <c r="B34" s="13"/>
      <c r="C34" s="2"/>
      <c r="D34" s="5"/>
      <c r="E34" s="5"/>
      <c r="F34" s="5"/>
      <c r="G34" s="5"/>
    </row>
    <row r="35" spans="1:7" ht="30">
      <c r="A35" s="11" t="str">
        <f>A9</f>
        <v>Versatility_1</v>
      </c>
      <c r="B35" s="9" t="str">
        <f>B9</f>
        <v>A1. Boiling performance (rice making)</v>
      </c>
      <c r="C35" s="3">
        <f>'Stakeholder Preferences'!X14</f>
        <v>0</v>
      </c>
      <c r="D35" s="15"/>
      <c r="E35" s="15"/>
      <c r="F35" s="15"/>
      <c r="G35" s="15"/>
    </row>
    <row r="36" spans="1:7" ht="30">
      <c r="A36" s="11"/>
      <c r="B36" s="9" t="str">
        <f t="shared" ref="B36:B55" si="0">B10</f>
        <v>A2. Roasting performance (roti making)</v>
      </c>
      <c r="C36" s="3">
        <f>'Stakeholder Preferences'!X15</f>
        <v>0</v>
      </c>
      <c r="D36" s="15"/>
      <c r="E36" s="15"/>
      <c r="F36" s="15"/>
      <c r="G36" s="15"/>
    </row>
    <row r="37" spans="1:7" ht="30">
      <c r="A37" s="11"/>
      <c r="B37" s="9" t="str">
        <f t="shared" si="0"/>
        <v>A3. Frying performance (use of kadhai)</v>
      </c>
      <c r="C37" s="3">
        <f>'Stakeholder Preferences'!X16</f>
        <v>0</v>
      </c>
      <c r="D37" s="15"/>
      <c r="E37" s="15"/>
      <c r="F37" s="15"/>
      <c r="G37" s="15"/>
    </row>
    <row r="38" spans="1:7" ht="30">
      <c r="A38" s="11" t="str">
        <f>A12</f>
        <v>Versatility_2</v>
      </c>
      <c r="B38" s="9" t="str">
        <f t="shared" si="0"/>
        <v>B1. Ability to modulate heat input to cooking pot</v>
      </c>
      <c r="C38" s="3">
        <f>'Stakeholder Preferences'!X18</f>
        <v>0</v>
      </c>
      <c r="D38" s="15"/>
      <c r="E38" s="15"/>
      <c r="F38" s="15"/>
      <c r="G38" s="15"/>
    </row>
    <row r="39" spans="1:7" ht="30">
      <c r="A39" s="11"/>
      <c r="B39" s="9" t="str">
        <f t="shared" si="0"/>
        <v>B2. Ability to cook multiple items simultaneously</v>
      </c>
      <c r="C39" s="3">
        <f>'Stakeholder Preferences'!X19</f>
        <v>0</v>
      </c>
      <c r="D39" s="15"/>
      <c r="E39" s="15"/>
      <c r="F39" s="15"/>
      <c r="G39" s="15"/>
    </row>
    <row r="40" spans="1:7" ht="30">
      <c r="A40" s="11"/>
      <c r="B40" s="9" t="str">
        <f t="shared" si="0"/>
        <v>B3. Ability to deliver non-cooking thermal services</v>
      </c>
      <c r="C40" s="3">
        <f>'Stakeholder Preferences'!X20</f>
        <v>0</v>
      </c>
      <c r="D40" s="15"/>
      <c r="E40" s="15"/>
      <c r="F40" s="15"/>
      <c r="G40" s="15"/>
    </row>
    <row r="41" spans="1:7" ht="30">
      <c r="A41" s="11" t="str">
        <f>A15</f>
        <v>Economics</v>
      </c>
      <c r="B41" s="9" t="str">
        <f t="shared" si="0"/>
        <v>C1. Operating expense of the device</v>
      </c>
      <c r="C41" s="3">
        <f>'Stakeholder Preferences'!X22</f>
        <v>0</v>
      </c>
      <c r="D41" s="15"/>
      <c r="E41" s="15"/>
      <c r="F41" s="15"/>
      <c r="G41" s="15"/>
    </row>
    <row r="42" spans="1:7">
      <c r="A42" s="11"/>
      <c r="B42" s="9" t="str">
        <f t="shared" si="0"/>
        <v>C2. Capital cost of the device</v>
      </c>
      <c r="C42" s="3">
        <f>'Stakeholder Preferences'!X23</f>
        <v>0</v>
      </c>
      <c r="D42" s="15"/>
      <c r="E42" s="15"/>
      <c r="F42" s="15"/>
      <c r="G42" s="15"/>
    </row>
    <row r="43" spans="1:7" ht="30">
      <c r="A43" s="11"/>
      <c r="B43" s="9" t="str">
        <f t="shared" si="0"/>
        <v>C3. Possible direct earning from use</v>
      </c>
      <c r="C43" s="3">
        <f>'Stakeholder Preferences'!X24</f>
        <v>0</v>
      </c>
      <c r="D43" s="15"/>
      <c r="E43" s="15"/>
      <c r="F43" s="15"/>
      <c r="G43" s="15"/>
    </row>
    <row r="44" spans="1:7" ht="30">
      <c r="A44" s="11" t="str">
        <f>A18</f>
        <v xml:space="preserve">Safety	</v>
      </c>
      <c r="B44" s="9" t="str">
        <f t="shared" si="0"/>
        <v>D1. Smoke and soot emissions</v>
      </c>
      <c r="C44" s="3">
        <f>'Stakeholder Preferences'!X26</f>
        <v>0</v>
      </c>
      <c r="D44" s="15"/>
      <c r="E44" s="15"/>
      <c r="F44" s="15"/>
      <c r="G44" s="15"/>
    </row>
    <row r="45" spans="1:7" ht="30">
      <c r="A45" s="11"/>
      <c r="B45" s="9" t="str">
        <f t="shared" si="0"/>
        <v>D2. Stability of the device during use</v>
      </c>
      <c r="C45" s="3">
        <f>'Stakeholder Preferences'!X27</f>
        <v>0</v>
      </c>
      <c r="D45" s="15"/>
      <c r="E45" s="15"/>
      <c r="F45" s="15"/>
      <c r="G45" s="15"/>
    </row>
    <row r="46" spans="1:7" ht="30">
      <c r="A46" s="11"/>
      <c r="B46" s="9" t="str">
        <f t="shared" si="0"/>
        <v>D3. Temperature of outer body of device</v>
      </c>
      <c r="C46" s="3">
        <f>'Stakeholder Preferences'!X28</f>
        <v>0</v>
      </c>
      <c r="D46" s="15"/>
      <c r="E46" s="15"/>
      <c r="F46" s="15"/>
      <c r="G46" s="15"/>
    </row>
    <row r="47" spans="1:7" ht="30">
      <c r="A47" s="11" t="str">
        <f>A21</f>
        <v>Supply and Service</v>
      </c>
      <c r="B47" s="9" t="str">
        <f t="shared" si="0"/>
        <v>E1. Durability / Expected life in years</v>
      </c>
      <c r="C47" s="3">
        <f>'Stakeholder Preferences'!X30</f>
        <v>0</v>
      </c>
      <c r="D47" s="15"/>
      <c r="E47" s="15"/>
      <c r="F47" s="15"/>
      <c r="G47" s="15"/>
    </row>
    <row r="48" spans="1:7" ht="30">
      <c r="A48" s="11"/>
      <c r="B48" s="9" t="str">
        <f t="shared" si="0"/>
        <v>E2. Support to user offered by manufacturer</v>
      </c>
      <c r="C48" s="3">
        <f>'Stakeholder Preferences'!X31</f>
        <v>0</v>
      </c>
      <c r="D48" s="15"/>
      <c r="E48" s="15"/>
      <c r="F48" s="15"/>
      <c r="G48" s="15"/>
    </row>
    <row r="49" spans="1:7" ht="30">
      <c r="A49" s="11"/>
      <c r="B49" s="9" t="str">
        <f t="shared" si="0"/>
        <v>E3. Production capacity of the manufacturer</v>
      </c>
      <c r="C49" s="3">
        <f>'Stakeholder Preferences'!X32</f>
        <v>0</v>
      </c>
      <c r="D49" s="15"/>
      <c r="E49" s="15"/>
      <c r="F49" s="15"/>
      <c r="G49" s="15"/>
    </row>
    <row r="50" spans="1:7" ht="30">
      <c r="A50" s="11" t="str">
        <f>A24</f>
        <v>Environmental Impacts</v>
      </c>
      <c r="B50" s="9" t="str">
        <f t="shared" si="0"/>
        <v>F1. Energy Efficiency</v>
      </c>
      <c r="C50" s="3">
        <f>'Stakeholder Preferences'!X34</f>
        <v>0</v>
      </c>
      <c r="D50" s="15"/>
      <c r="E50" s="15"/>
      <c r="F50" s="15"/>
      <c r="G50" s="15"/>
    </row>
    <row r="51" spans="1:7" ht="30">
      <c r="A51" s="11"/>
      <c r="B51" s="9" t="str">
        <f t="shared" si="0"/>
        <v>F2. Carbon Emission Reduction</v>
      </c>
      <c r="C51" s="3">
        <f>'Stakeholder Preferences'!X35</f>
        <v>0</v>
      </c>
      <c r="D51" s="15"/>
      <c r="E51" s="15"/>
      <c r="F51" s="15"/>
      <c r="G51" s="15"/>
    </row>
    <row r="52" spans="1:7" ht="30">
      <c r="A52" s="11"/>
      <c r="B52" s="9" t="str">
        <f t="shared" si="0"/>
        <v>F3. Carbon Footprint of the device over its lifecycle</v>
      </c>
      <c r="C52" s="3">
        <f>'Stakeholder Preferences'!X36</f>
        <v>0</v>
      </c>
      <c r="D52" s="15"/>
      <c r="E52" s="15"/>
      <c r="F52" s="15"/>
      <c r="G52" s="15"/>
    </row>
    <row r="53" spans="1:7" ht="45">
      <c r="A53" s="11" t="str">
        <f>A27</f>
        <v xml:space="preserve">Fuel/Energy Source Related Issues </v>
      </c>
      <c r="B53" s="9" t="str">
        <f t="shared" si="0"/>
        <v>G1. Possibility of using with a range of fuel types</v>
      </c>
      <c r="C53" s="3">
        <f>'Stakeholder Preferences'!X38</f>
        <v>0</v>
      </c>
      <c r="D53" s="15"/>
      <c r="E53" s="15"/>
      <c r="F53" s="15"/>
      <c r="G53" s="15"/>
    </row>
    <row r="54" spans="1:7" ht="30">
      <c r="A54" s="11"/>
      <c r="B54" s="9" t="str">
        <f t="shared" si="0"/>
        <v>G2. Possibility of procuring fuel locally</v>
      </c>
      <c r="C54" s="3">
        <f>'Stakeholder Preferences'!X39</f>
        <v>0</v>
      </c>
      <c r="D54" s="15"/>
      <c r="E54" s="15"/>
      <c r="F54" s="15"/>
      <c r="G54" s="15"/>
    </row>
    <row r="55" spans="1:7" ht="45">
      <c r="A55" s="11"/>
      <c r="B55" s="9" t="str">
        <f t="shared" si="0"/>
        <v>G3. Processing of fuel required/not required by user</v>
      </c>
      <c r="C55" s="3">
        <f>'Stakeholder Preferences'!X40</f>
        <v>0</v>
      </c>
      <c r="D55" s="15"/>
      <c r="E55" s="15"/>
      <c r="F55" s="15"/>
      <c r="G55" s="15"/>
    </row>
    <row r="57" spans="1:7">
      <c r="C57" s="48">
        <f>MAX(C35:C55)*C4/100</f>
        <v>0</v>
      </c>
    </row>
  </sheetData>
  <sheetProtection sheet="1" objects="1" scenarios="1" selectLockedCells="1"/>
  <mergeCells count="3">
    <mergeCell ref="C7:G7"/>
    <mergeCell ref="C6:G6"/>
    <mergeCell ref="A4:B4"/>
  </mergeCells>
  <conditionalFormatting sqref="C9:G29">
    <cfRule type="dataBar" priority="16">
      <dataBar>
        <cfvo type="min" val="0"/>
        <cfvo type="max" val="0"/>
        <color rgb="FFFF555A"/>
      </dataBar>
    </cfRule>
  </conditionalFormatting>
  <conditionalFormatting sqref="C35:C55">
    <cfRule type="cellIs" dxfId="5" priority="27" operator="greaterThan">
      <formula>$C$57</formula>
    </cfRule>
    <cfRule type="dataBar" priority="6">
      <dataBar>
        <cfvo type="min" val="0"/>
        <cfvo type="max" val="0"/>
        <color rgb="FF638EC6"/>
      </dataBar>
    </cfRule>
  </conditionalFormatting>
  <conditionalFormatting sqref="C9:C29">
    <cfRule type="cellIs" dxfId="4" priority="5" operator="greaterThan">
      <formula>$C$30</formula>
    </cfRule>
  </conditionalFormatting>
  <conditionalFormatting sqref="D9:D29">
    <cfRule type="cellIs" dxfId="3" priority="4" operator="greaterThan">
      <formula>$D$30</formula>
    </cfRule>
  </conditionalFormatting>
  <conditionalFormatting sqref="E9:E29">
    <cfRule type="cellIs" dxfId="2" priority="3" operator="greaterThan">
      <formula>$E$30</formula>
    </cfRule>
  </conditionalFormatting>
  <conditionalFormatting sqref="F9:F29">
    <cfRule type="cellIs" dxfId="1" priority="2" operator="greaterThan">
      <formula>$F$30</formula>
    </cfRule>
  </conditionalFormatting>
  <conditionalFormatting sqref="G9:G29">
    <cfRule type="cellIs" dxfId="0" priority="1" operator="greaterThan">
      <formula>$G$30</formula>
    </cfRule>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dimension ref="A1:IF44"/>
  <sheetViews>
    <sheetView topLeftCell="D36" zoomScaleNormal="100" workbookViewId="0">
      <selection activeCell="L17" sqref="L17"/>
    </sheetView>
  </sheetViews>
  <sheetFormatPr defaultColWidth="11.5703125" defaultRowHeight="15"/>
  <cols>
    <col min="1" max="1" width="7.7109375" style="59" customWidth="1"/>
    <col min="2" max="2" width="18.140625" style="63" customWidth="1"/>
    <col min="3" max="3" width="55.7109375" style="62" customWidth="1"/>
    <col min="4" max="4" width="69.28515625" style="62" customWidth="1"/>
    <col min="5" max="5" width="75.5703125" style="62" customWidth="1"/>
    <col min="6" max="7" width="17.7109375" style="59" customWidth="1"/>
    <col min="8" max="9" width="17.5703125" style="59" customWidth="1"/>
    <col min="10" max="11" width="17.7109375" style="59" customWidth="1"/>
    <col min="12" max="13" width="16.7109375" style="59" customWidth="1"/>
    <col min="14" max="15" width="16.85546875" style="59" customWidth="1"/>
    <col min="16" max="18" width="7.7109375" style="61" customWidth="1"/>
    <col min="19" max="21" width="7.7109375" style="61" bestFit="1" customWidth="1"/>
    <col min="22" max="22" width="7.7109375" style="61" customWidth="1"/>
    <col min="23" max="42" width="7.7109375" style="61" bestFit="1" customWidth="1"/>
    <col min="43" max="60" width="11.5703125" style="61"/>
    <col min="61" max="67" width="11.5703125" style="60"/>
    <col min="68" max="16384" width="11.5703125" style="59"/>
  </cols>
  <sheetData>
    <row r="1" spans="1:240" s="126" customFormat="1">
      <c r="A1" s="126" t="s">
        <v>83</v>
      </c>
      <c r="C1" s="130"/>
      <c r="D1" s="130"/>
      <c r="E1" s="130"/>
      <c r="F1" s="128"/>
      <c r="G1" s="128"/>
      <c r="H1" s="128"/>
      <c r="I1" s="128"/>
      <c r="J1" s="128"/>
      <c r="K1" s="128"/>
      <c r="L1" s="128"/>
      <c r="M1" s="128"/>
      <c r="N1" s="128"/>
      <c r="O1" s="128"/>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row>
    <row r="2" spans="1:240" s="126" customFormat="1" ht="16.5" customHeight="1">
      <c r="A2" s="135" t="s">
        <v>84</v>
      </c>
      <c r="C2" s="130"/>
      <c r="D2" s="129"/>
      <c r="E2" s="129"/>
      <c r="F2" s="128"/>
      <c r="G2" s="128"/>
      <c r="H2" s="128"/>
      <c r="I2" s="128"/>
      <c r="J2" s="128"/>
      <c r="K2" s="128"/>
      <c r="L2" s="128"/>
      <c r="M2" s="128"/>
      <c r="N2" s="128"/>
      <c r="O2" s="128"/>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c r="AO2" s="127"/>
      <c r="AP2" s="127"/>
      <c r="AQ2" s="127"/>
      <c r="AR2" s="127"/>
      <c r="AS2" s="127"/>
      <c r="AT2" s="127"/>
      <c r="AU2" s="127"/>
      <c r="AV2" s="127"/>
      <c r="AW2" s="127"/>
      <c r="AX2" s="127"/>
      <c r="AY2" s="127"/>
      <c r="AZ2" s="127"/>
      <c r="BA2" s="127"/>
      <c r="BB2" s="127"/>
      <c r="BC2" s="127"/>
      <c r="BD2" s="127"/>
      <c r="BE2" s="127"/>
      <c r="BF2" s="127"/>
      <c r="BG2" s="127"/>
      <c r="BH2" s="127"/>
    </row>
    <row r="3" spans="1:240" s="126" customFormat="1" ht="16.5" customHeight="1">
      <c r="A3" s="141" t="s">
        <v>94</v>
      </c>
      <c r="B3" s="140"/>
      <c r="C3" s="139"/>
      <c r="D3" s="129"/>
      <c r="E3" s="129"/>
      <c r="F3" s="128"/>
      <c r="G3" s="128"/>
      <c r="H3" s="128"/>
      <c r="I3" s="128"/>
      <c r="J3" s="128"/>
      <c r="K3" s="128"/>
      <c r="L3" s="128"/>
      <c r="M3" s="128"/>
      <c r="N3" s="128"/>
      <c r="O3" s="128"/>
      <c r="P3" s="127"/>
      <c r="Q3" s="127"/>
      <c r="R3" s="127"/>
      <c r="S3" s="127"/>
      <c r="T3" s="127"/>
      <c r="U3" s="127"/>
      <c r="V3" s="127"/>
      <c r="W3" s="127"/>
      <c r="X3" s="127"/>
      <c r="Y3" s="127"/>
      <c r="Z3" s="127"/>
      <c r="AA3" s="127"/>
      <c r="AB3" s="127"/>
      <c r="AC3" s="127"/>
      <c r="AD3" s="127"/>
      <c r="AE3" s="127"/>
      <c r="AF3" s="127"/>
      <c r="AG3" s="127"/>
      <c r="AH3" s="127"/>
      <c r="AI3" s="127"/>
      <c r="AJ3" s="127"/>
      <c r="AK3" s="127"/>
      <c r="AL3" s="127"/>
      <c r="AM3" s="127"/>
      <c r="AN3" s="127"/>
      <c r="AO3" s="127"/>
      <c r="AP3" s="127"/>
      <c r="AQ3" s="127"/>
      <c r="AR3" s="127"/>
      <c r="AS3" s="127"/>
      <c r="AT3" s="127"/>
      <c r="AU3" s="127"/>
      <c r="AV3" s="127"/>
      <c r="AW3" s="127"/>
      <c r="AX3" s="127"/>
      <c r="AY3" s="127"/>
      <c r="AZ3" s="127"/>
      <c r="BA3" s="127"/>
      <c r="BB3" s="127"/>
      <c r="BC3" s="127"/>
      <c r="BD3" s="127"/>
      <c r="BE3" s="127"/>
      <c r="BF3" s="127"/>
      <c r="BG3" s="127"/>
      <c r="BH3" s="127"/>
    </row>
    <row r="4" spans="1:240" s="126" customFormat="1" ht="16.5" customHeight="1">
      <c r="A4" s="138" t="str">
        <f>'Stakeholder Preferences'!A2</f>
        <v xml:space="preserve">Insert data only in green highlighted cells. DO NOT edit any other cells. </v>
      </c>
      <c r="B4" s="137"/>
      <c r="C4" s="136"/>
      <c r="D4" s="129"/>
      <c r="E4" s="129"/>
      <c r="F4" s="128"/>
      <c r="G4" s="128"/>
      <c r="H4" s="128"/>
      <c r="I4" s="128"/>
      <c r="J4" s="128"/>
      <c r="K4" s="128"/>
      <c r="L4" s="128"/>
      <c r="M4" s="128"/>
      <c r="N4" s="128"/>
      <c r="O4" s="128"/>
      <c r="P4" s="127"/>
      <c r="Q4" s="127"/>
      <c r="R4" s="127"/>
      <c r="S4" s="127"/>
      <c r="T4" s="127"/>
      <c r="U4" s="127"/>
      <c r="V4" s="127"/>
      <c r="W4" s="127"/>
      <c r="X4" s="127"/>
      <c r="Y4" s="127"/>
      <c r="Z4" s="127"/>
      <c r="AA4" s="127"/>
      <c r="AB4" s="127"/>
      <c r="AC4" s="127"/>
      <c r="AD4" s="127"/>
      <c r="AE4" s="127"/>
      <c r="AF4" s="127"/>
      <c r="AG4" s="127"/>
      <c r="AH4" s="127"/>
      <c r="AI4" s="127"/>
      <c r="AJ4" s="127"/>
      <c r="AK4" s="127"/>
      <c r="AL4" s="127"/>
      <c r="AM4" s="127"/>
      <c r="AN4" s="127"/>
      <c r="AO4" s="127"/>
      <c r="AP4" s="127"/>
      <c r="AQ4" s="127"/>
      <c r="AR4" s="127"/>
      <c r="AS4" s="127"/>
      <c r="AT4" s="127"/>
      <c r="AU4" s="127"/>
      <c r="AV4" s="127"/>
      <c r="AW4" s="127"/>
      <c r="AX4" s="127"/>
      <c r="AY4" s="127"/>
      <c r="AZ4" s="127"/>
      <c r="BA4" s="127"/>
      <c r="BB4" s="127"/>
      <c r="BC4" s="127"/>
      <c r="BD4" s="127"/>
      <c r="BE4" s="127"/>
      <c r="BF4" s="127"/>
      <c r="BG4" s="127"/>
      <c r="BH4" s="127"/>
    </row>
    <row r="5" spans="1:240" s="126" customFormat="1" ht="16.5" customHeight="1">
      <c r="A5" s="135"/>
      <c r="C5" s="130"/>
      <c r="D5" s="129"/>
      <c r="E5" s="129"/>
      <c r="F5" s="128"/>
      <c r="G5" s="128"/>
      <c r="H5" s="128"/>
      <c r="I5" s="128"/>
      <c r="J5" s="128"/>
      <c r="K5" s="128"/>
      <c r="L5" s="128"/>
      <c r="M5" s="128"/>
      <c r="N5" s="128"/>
      <c r="O5" s="128"/>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c r="AW5" s="127"/>
      <c r="AX5" s="127"/>
      <c r="AY5" s="127"/>
      <c r="AZ5" s="127"/>
      <c r="BA5" s="127"/>
      <c r="BB5" s="127"/>
      <c r="BC5" s="127"/>
      <c r="BD5" s="127"/>
      <c r="BE5" s="127"/>
      <c r="BF5" s="127"/>
      <c r="BG5" s="127"/>
      <c r="BH5" s="127"/>
    </row>
    <row r="6" spans="1:240" s="126" customFormat="1" ht="16.5" customHeight="1">
      <c r="A6" s="132" t="s">
        <v>133</v>
      </c>
      <c r="B6" s="132" t="s">
        <v>95</v>
      </c>
      <c r="C6" s="130"/>
      <c r="D6" s="129"/>
      <c r="E6" s="129"/>
      <c r="F6" s="128"/>
      <c r="G6" s="128"/>
      <c r="H6" s="128"/>
      <c r="I6" s="128"/>
      <c r="J6" s="128"/>
      <c r="K6" s="128"/>
      <c r="L6" s="128"/>
      <c r="M6" s="128"/>
      <c r="N6" s="128"/>
      <c r="O6" s="128"/>
      <c r="P6" s="127"/>
      <c r="Q6" s="127"/>
      <c r="R6" s="127"/>
      <c r="S6" s="127"/>
      <c r="T6" s="127"/>
      <c r="U6" s="127"/>
      <c r="V6" s="127"/>
      <c r="W6" s="127"/>
      <c r="X6" s="127"/>
      <c r="Y6" s="127"/>
      <c r="Z6" s="127"/>
      <c r="AA6" s="127"/>
      <c r="AB6" s="127"/>
      <c r="AC6" s="127"/>
      <c r="AD6" s="127"/>
      <c r="AE6" s="127"/>
      <c r="AF6" s="127"/>
      <c r="AG6" s="127"/>
      <c r="AH6" s="127"/>
      <c r="AI6" s="127"/>
      <c r="AJ6" s="127"/>
      <c r="AK6" s="127"/>
      <c r="AL6" s="127"/>
      <c r="AM6" s="127"/>
      <c r="AN6" s="127"/>
      <c r="AO6" s="127"/>
      <c r="AP6" s="127"/>
      <c r="AQ6" s="127"/>
      <c r="AR6" s="127"/>
      <c r="AS6" s="127"/>
      <c r="AT6" s="127"/>
      <c r="AU6" s="127"/>
      <c r="AV6" s="127"/>
      <c r="AW6" s="127"/>
      <c r="AX6" s="127"/>
      <c r="AY6" s="127"/>
      <c r="AZ6" s="127"/>
      <c r="BA6" s="127"/>
      <c r="BB6" s="127"/>
      <c r="BC6" s="127"/>
      <c r="BD6" s="127"/>
      <c r="BE6" s="127"/>
      <c r="BF6" s="127"/>
      <c r="BG6" s="127"/>
      <c r="BH6" s="127"/>
    </row>
    <row r="7" spans="1:240" s="126" customFormat="1" ht="16.5" customHeight="1">
      <c r="A7" s="132">
        <v>1</v>
      </c>
      <c r="B7" s="134"/>
      <c r="C7" s="130"/>
      <c r="D7" s="129"/>
      <c r="E7" s="129"/>
      <c r="F7" s="128"/>
      <c r="G7" s="128"/>
      <c r="H7" s="128"/>
      <c r="I7" s="128"/>
      <c r="J7" s="128"/>
      <c r="K7" s="128"/>
      <c r="L7" s="128"/>
      <c r="M7" s="128"/>
      <c r="N7" s="128"/>
      <c r="O7" s="128"/>
      <c r="P7" s="127"/>
      <c r="Q7" s="127"/>
      <c r="R7" s="127"/>
      <c r="S7" s="127"/>
      <c r="T7" s="127"/>
      <c r="U7" s="127"/>
      <c r="V7" s="127"/>
      <c r="W7" s="127"/>
      <c r="X7" s="127"/>
      <c r="Y7" s="127"/>
      <c r="Z7" s="127"/>
      <c r="AA7" s="127"/>
      <c r="AB7" s="127"/>
      <c r="AC7" s="127"/>
      <c r="AD7" s="127"/>
      <c r="AE7" s="127"/>
      <c r="AF7" s="127"/>
      <c r="AG7" s="127"/>
      <c r="AH7" s="127"/>
      <c r="AI7" s="127"/>
      <c r="AJ7" s="127"/>
      <c r="AK7" s="127"/>
      <c r="AL7" s="127"/>
      <c r="AM7" s="127"/>
      <c r="AN7" s="127"/>
      <c r="AO7" s="127"/>
      <c r="AP7" s="127"/>
      <c r="AQ7" s="127"/>
      <c r="AR7" s="127"/>
      <c r="AS7" s="127"/>
      <c r="AT7" s="127"/>
      <c r="AU7" s="127"/>
      <c r="AV7" s="127"/>
      <c r="AW7" s="127"/>
      <c r="AX7" s="127"/>
      <c r="AY7" s="127"/>
      <c r="AZ7" s="127"/>
      <c r="BA7" s="127"/>
      <c r="BB7" s="127"/>
      <c r="BC7" s="127"/>
      <c r="BD7" s="127"/>
      <c r="BE7" s="127"/>
      <c r="BF7" s="127"/>
      <c r="BG7" s="127"/>
      <c r="BH7" s="127"/>
    </row>
    <row r="8" spans="1:240" s="126" customFormat="1" ht="16.5" customHeight="1">
      <c r="A8" s="132">
        <v>2</v>
      </c>
      <c r="B8" s="134"/>
      <c r="C8" s="130"/>
      <c r="D8" s="129"/>
      <c r="E8" s="129"/>
      <c r="F8" s="128"/>
      <c r="G8" s="128"/>
      <c r="H8" s="128"/>
      <c r="I8" s="128"/>
      <c r="J8" s="128"/>
      <c r="K8" s="128"/>
      <c r="L8" s="128"/>
      <c r="M8" s="128"/>
      <c r="N8" s="128"/>
      <c r="O8" s="128"/>
      <c r="P8" s="128"/>
      <c r="Q8" s="127"/>
      <c r="R8" s="127"/>
      <c r="S8" s="127"/>
      <c r="T8" s="127"/>
      <c r="U8" s="127"/>
      <c r="V8" s="127"/>
      <c r="W8" s="127"/>
      <c r="X8" s="127"/>
      <c r="Y8" s="127"/>
      <c r="Z8" s="127"/>
      <c r="AA8" s="127"/>
      <c r="AB8" s="127"/>
      <c r="AC8" s="127"/>
      <c r="AD8" s="127"/>
      <c r="AE8" s="127"/>
      <c r="AF8" s="127"/>
      <c r="AG8" s="127"/>
      <c r="AH8" s="127"/>
      <c r="AI8" s="127"/>
      <c r="AJ8" s="127"/>
      <c r="AK8" s="127"/>
      <c r="AL8" s="127"/>
      <c r="AM8" s="127"/>
      <c r="AN8" s="127"/>
      <c r="AO8" s="127"/>
      <c r="AP8" s="127"/>
      <c r="AQ8" s="127"/>
      <c r="AR8" s="127"/>
      <c r="AS8" s="127"/>
      <c r="AT8" s="127"/>
      <c r="AU8" s="127"/>
      <c r="AV8" s="127"/>
      <c r="AW8" s="127"/>
      <c r="AX8" s="127"/>
      <c r="AY8" s="127"/>
      <c r="AZ8" s="127"/>
      <c r="BA8" s="127"/>
      <c r="BB8" s="127"/>
      <c r="BC8" s="127"/>
      <c r="BD8" s="127"/>
      <c r="BE8" s="127"/>
      <c r="BF8" s="127"/>
      <c r="BG8" s="127"/>
      <c r="BH8" s="127"/>
      <c r="BI8" s="127"/>
    </row>
    <row r="9" spans="1:240" s="126" customFormat="1" ht="16.5" customHeight="1">
      <c r="A9" s="133">
        <v>3</v>
      </c>
      <c r="B9" s="131"/>
      <c r="C9" s="130"/>
      <c r="D9" s="129"/>
      <c r="E9" s="129"/>
      <c r="F9" s="128"/>
      <c r="G9" s="128"/>
      <c r="H9" s="128"/>
      <c r="I9" s="128"/>
      <c r="J9" s="128"/>
      <c r="K9" s="128"/>
      <c r="L9" s="128"/>
      <c r="M9" s="128"/>
      <c r="N9" s="128"/>
      <c r="O9" s="128"/>
      <c r="P9" s="127"/>
      <c r="Q9" s="127"/>
      <c r="R9" s="127"/>
      <c r="S9" s="127"/>
      <c r="T9" s="127"/>
      <c r="U9" s="127"/>
      <c r="V9" s="127"/>
      <c r="W9" s="127"/>
      <c r="X9" s="127"/>
      <c r="Y9" s="127"/>
      <c r="Z9" s="127"/>
      <c r="AA9" s="127"/>
      <c r="AB9" s="127"/>
      <c r="AC9" s="127"/>
      <c r="AD9" s="127"/>
      <c r="AE9" s="127"/>
      <c r="AF9" s="127"/>
      <c r="AG9" s="127"/>
      <c r="AH9" s="127"/>
      <c r="AI9" s="127"/>
      <c r="AJ9" s="127"/>
      <c r="AK9" s="127"/>
      <c r="AL9" s="127"/>
      <c r="AM9" s="127"/>
      <c r="AN9" s="127"/>
      <c r="AO9" s="127"/>
      <c r="AP9" s="127"/>
      <c r="AQ9" s="127"/>
      <c r="AR9" s="127"/>
      <c r="AS9" s="127"/>
      <c r="AT9" s="127"/>
      <c r="AU9" s="127"/>
      <c r="AV9" s="127"/>
      <c r="AW9" s="127"/>
      <c r="AX9" s="127"/>
      <c r="AY9" s="127"/>
      <c r="AZ9" s="127"/>
      <c r="BA9" s="127"/>
      <c r="BB9" s="127"/>
      <c r="BC9" s="127"/>
      <c r="BD9" s="127"/>
      <c r="BE9" s="127"/>
      <c r="BF9" s="127"/>
      <c r="BG9" s="127"/>
      <c r="BH9" s="127"/>
    </row>
    <row r="10" spans="1:240" s="126" customFormat="1" ht="16.5" customHeight="1">
      <c r="A10" s="132">
        <v>4</v>
      </c>
      <c r="B10" s="131"/>
      <c r="C10" s="130"/>
      <c r="D10" s="129"/>
      <c r="E10" s="129"/>
      <c r="F10" s="128"/>
      <c r="G10" s="128"/>
      <c r="H10" s="128"/>
      <c r="I10" s="128"/>
      <c r="J10" s="128"/>
      <c r="K10" s="128"/>
      <c r="L10" s="128"/>
      <c r="M10" s="128"/>
      <c r="N10" s="128"/>
      <c r="O10" s="128"/>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c r="AQ10" s="127"/>
      <c r="AR10" s="127"/>
      <c r="AS10" s="127"/>
      <c r="AT10" s="127"/>
      <c r="AU10" s="127"/>
      <c r="AV10" s="127"/>
      <c r="AW10" s="127"/>
      <c r="AX10" s="127"/>
      <c r="AY10" s="127"/>
      <c r="AZ10" s="127"/>
      <c r="BA10" s="127"/>
      <c r="BB10" s="127"/>
      <c r="BC10" s="127"/>
      <c r="BD10" s="127"/>
      <c r="BE10" s="127"/>
      <c r="BF10" s="127"/>
      <c r="BG10" s="127"/>
      <c r="BH10" s="127"/>
    </row>
    <row r="11" spans="1:240" s="126" customFormat="1" ht="16.5" customHeight="1">
      <c r="A11" s="132">
        <v>5</v>
      </c>
      <c r="B11" s="131"/>
      <c r="C11" s="130"/>
      <c r="D11" s="129"/>
      <c r="E11" s="129"/>
      <c r="F11" s="128"/>
      <c r="G11" s="128"/>
      <c r="H11" s="128"/>
      <c r="I11" s="128"/>
      <c r="J11" s="128"/>
      <c r="K11" s="128"/>
      <c r="L11" s="128"/>
      <c r="M11" s="128"/>
      <c r="N11" s="128"/>
      <c r="O11" s="128"/>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7"/>
      <c r="AN11" s="127"/>
      <c r="AO11" s="127"/>
      <c r="AP11" s="127"/>
      <c r="AQ11" s="127"/>
      <c r="AR11" s="127"/>
      <c r="AS11" s="127"/>
      <c r="AT11" s="127"/>
      <c r="AU11" s="127"/>
      <c r="AV11" s="127"/>
      <c r="AW11" s="127"/>
      <c r="AX11" s="127"/>
      <c r="AY11" s="127"/>
      <c r="AZ11" s="127"/>
      <c r="BA11" s="127"/>
      <c r="BB11" s="127"/>
      <c r="BC11" s="127"/>
      <c r="BD11" s="127"/>
      <c r="BE11" s="127"/>
      <c r="BF11" s="127"/>
      <c r="BG11" s="127"/>
      <c r="BH11" s="127"/>
    </row>
    <row r="12" spans="1:240" s="119" customFormat="1">
      <c r="A12" s="120"/>
      <c r="B12" s="120"/>
      <c r="C12" s="125"/>
      <c r="D12" s="125"/>
      <c r="E12" s="125"/>
      <c r="F12" s="124"/>
      <c r="G12" s="124"/>
      <c r="H12" s="124"/>
      <c r="I12" s="124"/>
      <c r="J12" s="124"/>
      <c r="K12" s="124"/>
      <c r="L12" s="124"/>
      <c r="M12" s="124"/>
      <c r="N12" s="124"/>
      <c r="O12" s="124"/>
      <c r="P12" s="123"/>
      <c r="Q12" s="123"/>
      <c r="R12" s="123"/>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21"/>
      <c r="AR12" s="121"/>
      <c r="AS12" s="121"/>
      <c r="AT12" s="121"/>
      <c r="AU12" s="121"/>
      <c r="AV12" s="121"/>
      <c r="AW12" s="121"/>
      <c r="AX12" s="121"/>
      <c r="AY12" s="121"/>
      <c r="AZ12" s="121"/>
      <c r="BA12" s="121"/>
      <c r="BB12" s="121"/>
      <c r="BC12" s="121"/>
      <c r="BD12" s="121"/>
      <c r="BE12" s="121"/>
      <c r="BF12" s="121"/>
      <c r="BG12" s="121"/>
      <c r="BH12" s="121"/>
      <c r="BI12" s="120"/>
      <c r="BJ12" s="120"/>
      <c r="BK12" s="120"/>
      <c r="BL12" s="120"/>
      <c r="BM12" s="120"/>
      <c r="BN12" s="120"/>
      <c r="BO12" s="120"/>
      <c r="BP12" s="120"/>
      <c r="BQ12" s="120"/>
      <c r="BR12" s="120"/>
      <c r="BS12" s="120"/>
      <c r="BT12" s="120"/>
      <c r="BU12" s="120"/>
      <c r="BV12" s="120"/>
      <c r="BW12" s="120"/>
      <c r="BX12" s="120"/>
      <c r="BY12" s="120"/>
      <c r="BZ12" s="120"/>
      <c r="CA12" s="120"/>
      <c r="CB12" s="120"/>
      <c r="CC12" s="120"/>
      <c r="CD12" s="120"/>
      <c r="CE12" s="120"/>
      <c r="CF12" s="120"/>
      <c r="CG12" s="120"/>
      <c r="CH12" s="120"/>
      <c r="CI12" s="120"/>
      <c r="CJ12" s="120"/>
      <c r="CK12" s="120"/>
      <c r="CL12" s="120"/>
      <c r="CM12" s="120"/>
      <c r="CN12" s="120"/>
      <c r="CO12" s="120"/>
      <c r="CP12" s="120"/>
      <c r="CQ12" s="120"/>
      <c r="CR12" s="120"/>
      <c r="CS12" s="120"/>
      <c r="CT12" s="120"/>
      <c r="CU12" s="120"/>
      <c r="CV12" s="120"/>
      <c r="CW12" s="120"/>
      <c r="CX12" s="120"/>
      <c r="CY12" s="120"/>
      <c r="CZ12" s="120"/>
      <c r="DA12" s="120"/>
      <c r="DB12" s="120"/>
      <c r="DC12" s="120"/>
      <c r="DD12" s="120"/>
      <c r="DE12" s="120"/>
      <c r="DF12" s="120"/>
      <c r="DG12" s="120"/>
      <c r="DH12" s="120"/>
      <c r="DI12" s="120"/>
      <c r="DJ12" s="120"/>
      <c r="DK12" s="120"/>
      <c r="DL12" s="120"/>
      <c r="DM12" s="120"/>
      <c r="DN12" s="120"/>
      <c r="DO12" s="120"/>
      <c r="DP12" s="120"/>
      <c r="DQ12" s="120"/>
      <c r="DR12" s="120"/>
      <c r="DS12" s="120"/>
      <c r="DT12" s="120"/>
      <c r="DU12" s="120"/>
      <c r="DV12" s="120"/>
      <c r="DW12" s="120"/>
      <c r="DX12" s="120"/>
      <c r="DY12" s="120"/>
      <c r="DZ12" s="120"/>
      <c r="EA12" s="120"/>
      <c r="EB12" s="120"/>
      <c r="EC12" s="120"/>
      <c r="ED12" s="120"/>
      <c r="EE12" s="120"/>
      <c r="EF12" s="120"/>
      <c r="EG12" s="120"/>
      <c r="EH12" s="120"/>
      <c r="EI12" s="120"/>
      <c r="EJ12" s="120"/>
      <c r="EK12" s="120"/>
      <c r="EL12" s="120"/>
      <c r="EM12" s="120"/>
      <c r="EN12" s="120"/>
      <c r="EO12" s="120"/>
      <c r="EP12" s="120"/>
      <c r="EQ12" s="120"/>
      <c r="ER12" s="120"/>
      <c r="ES12" s="120"/>
      <c r="ET12" s="120"/>
      <c r="EU12" s="120"/>
      <c r="EV12" s="120"/>
      <c r="EW12" s="120"/>
      <c r="EX12" s="120"/>
      <c r="EY12" s="120"/>
      <c r="EZ12" s="120"/>
      <c r="FA12" s="120"/>
      <c r="FB12" s="120"/>
      <c r="FC12" s="120"/>
      <c r="FD12" s="120"/>
      <c r="FE12" s="120"/>
      <c r="FF12" s="120"/>
      <c r="FG12" s="120"/>
      <c r="FH12" s="120"/>
      <c r="FI12" s="120"/>
      <c r="FJ12" s="120"/>
      <c r="FK12" s="120"/>
      <c r="FL12" s="120"/>
      <c r="FM12" s="120"/>
      <c r="FN12" s="120"/>
      <c r="FO12" s="120"/>
      <c r="FP12" s="120"/>
      <c r="FQ12" s="120"/>
      <c r="FR12" s="120"/>
      <c r="FS12" s="120"/>
      <c r="FT12" s="120"/>
      <c r="FU12" s="120"/>
      <c r="FV12" s="120"/>
      <c r="FW12" s="120"/>
      <c r="FX12" s="120"/>
      <c r="FY12" s="120"/>
      <c r="FZ12" s="120"/>
      <c r="GA12" s="120"/>
      <c r="GB12" s="120"/>
      <c r="GC12" s="120"/>
      <c r="GD12" s="120"/>
      <c r="GE12" s="120"/>
      <c r="GF12" s="120"/>
      <c r="GG12" s="120"/>
      <c r="GH12" s="120"/>
      <c r="GI12" s="120"/>
      <c r="GJ12" s="120"/>
      <c r="GK12" s="120"/>
      <c r="GL12" s="120"/>
      <c r="GM12" s="120"/>
      <c r="GN12" s="120"/>
      <c r="GO12" s="120"/>
      <c r="GP12" s="120"/>
      <c r="GQ12" s="120"/>
      <c r="GR12" s="120"/>
      <c r="GS12" s="120"/>
      <c r="GT12" s="120"/>
      <c r="GU12" s="120"/>
      <c r="GV12" s="120"/>
      <c r="GW12" s="120"/>
      <c r="GX12" s="120"/>
      <c r="GY12" s="120"/>
      <c r="GZ12" s="120"/>
      <c r="HA12" s="120"/>
      <c r="HB12" s="120"/>
      <c r="HC12" s="120"/>
      <c r="HD12" s="120"/>
      <c r="HE12" s="120"/>
      <c r="HF12" s="120"/>
      <c r="HG12" s="120"/>
      <c r="HH12" s="120"/>
      <c r="HI12" s="120"/>
      <c r="HJ12" s="120"/>
      <c r="HK12" s="120"/>
      <c r="HL12" s="120"/>
      <c r="HM12" s="120"/>
      <c r="HN12" s="120"/>
      <c r="HO12" s="120"/>
      <c r="HP12" s="120"/>
      <c r="HQ12" s="120"/>
      <c r="HR12" s="120"/>
      <c r="HS12" s="120"/>
      <c r="HT12" s="120"/>
      <c r="HU12" s="120"/>
      <c r="HV12" s="120"/>
      <c r="HW12" s="120"/>
      <c r="HX12" s="120"/>
      <c r="HY12" s="120"/>
      <c r="HZ12" s="120"/>
      <c r="IA12" s="120"/>
      <c r="IB12" s="120"/>
      <c r="IC12" s="120"/>
      <c r="ID12" s="120"/>
      <c r="IE12" s="120"/>
      <c r="IF12" s="120"/>
    </row>
    <row r="13" spans="1:240" ht="31.5" customHeight="1">
      <c r="A13" s="72"/>
      <c r="B13" s="71"/>
      <c r="C13" s="70"/>
      <c r="D13" s="70"/>
      <c r="E13" s="70"/>
      <c r="F13" s="176" t="s">
        <v>96</v>
      </c>
      <c r="G13" s="176"/>
      <c r="H13" s="176"/>
      <c r="I13" s="176"/>
      <c r="J13" s="176"/>
      <c r="K13" s="176"/>
      <c r="L13" s="176"/>
      <c r="M13" s="176"/>
      <c r="N13" s="176"/>
      <c r="O13" s="176"/>
      <c r="P13" s="118"/>
      <c r="Q13" s="117"/>
      <c r="R13" s="117"/>
      <c r="S13" s="117"/>
      <c r="T13" s="117"/>
      <c r="U13" s="117"/>
      <c r="V13" s="117"/>
      <c r="W13" s="117"/>
      <c r="X13" s="117"/>
      <c r="Y13" s="117"/>
      <c r="Z13" s="117"/>
      <c r="AA13" s="117"/>
      <c r="AB13" s="117"/>
      <c r="AC13" s="117"/>
      <c r="AD13" s="117"/>
      <c r="AE13" s="117"/>
      <c r="AF13" s="117"/>
      <c r="AG13" s="117"/>
      <c r="AH13" s="117"/>
      <c r="AI13" s="117"/>
      <c r="AJ13" s="117"/>
      <c r="AK13" s="117"/>
      <c r="AL13" s="117"/>
      <c r="AM13" s="117"/>
      <c r="AN13" s="117"/>
      <c r="AO13" s="117"/>
      <c r="AP13" s="117"/>
      <c r="AQ13" s="172"/>
      <c r="AR13" s="172"/>
      <c r="AS13" s="172"/>
      <c r="AT13" s="172"/>
      <c r="AU13" s="172"/>
    </row>
    <row r="14" spans="1:240" ht="54" customHeight="1">
      <c r="A14" s="72"/>
      <c r="B14" s="71" t="s">
        <v>16</v>
      </c>
      <c r="C14" s="116" t="s">
        <v>56</v>
      </c>
      <c r="D14" s="116" t="s">
        <v>57</v>
      </c>
      <c r="E14" s="116" t="s">
        <v>62</v>
      </c>
      <c r="F14" s="173">
        <f>B7</f>
        <v>0</v>
      </c>
      <c r="G14" s="174"/>
      <c r="H14" s="173">
        <f>B8</f>
        <v>0</v>
      </c>
      <c r="I14" s="174"/>
      <c r="J14" s="173">
        <f>B9</f>
        <v>0</v>
      </c>
      <c r="K14" s="174"/>
      <c r="L14" s="173">
        <f>B10</f>
        <v>0</v>
      </c>
      <c r="M14" s="174"/>
      <c r="N14" s="175">
        <f>B11</f>
        <v>0</v>
      </c>
      <c r="O14" s="175"/>
      <c r="P14" s="115"/>
      <c r="Q14" s="114"/>
      <c r="R14" s="114"/>
      <c r="S14" s="114"/>
      <c r="T14" s="114"/>
      <c r="U14" s="114"/>
      <c r="V14" s="114"/>
      <c r="W14" s="114"/>
      <c r="X14" s="114"/>
      <c r="Y14" s="114"/>
      <c r="Z14" s="114"/>
      <c r="AA14" s="114"/>
      <c r="AB14" s="114"/>
      <c r="AC14" s="114"/>
      <c r="AD14" s="114"/>
      <c r="AE14" s="114"/>
      <c r="AF14" s="114"/>
      <c r="AG14" s="114"/>
      <c r="AH14" s="114"/>
      <c r="AI14" s="114"/>
      <c r="AJ14" s="114"/>
      <c r="AK14" s="114"/>
      <c r="AL14" s="114"/>
      <c r="AM14" s="114"/>
      <c r="AN14" s="114"/>
      <c r="AO14" s="114"/>
      <c r="AP14" s="114"/>
      <c r="AQ14" s="114"/>
      <c r="AR14" s="114"/>
      <c r="AS14" s="114"/>
      <c r="AT14" s="114"/>
      <c r="AU14" s="114"/>
    </row>
    <row r="15" spans="1:240" s="106" customFormat="1">
      <c r="A15" s="113"/>
      <c r="B15" s="112"/>
      <c r="C15" s="113"/>
      <c r="D15" s="112"/>
      <c r="E15" s="111" t="s">
        <v>58</v>
      </c>
      <c r="F15" s="110"/>
      <c r="G15" s="110">
        <f>G19+G23+G27+G31+G35+G39+G43</f>
        <v>0</v>
      </c>
      <c r="H15" s="110"/>
      <c r="I15" s="110">
        <f>I19+I23+I27+I31+I35+I39+I43</f>
        <v>0</v>
      </c>
      <c r="J15" s="110"/>
      <c r="K15" s="110">
        <f>K19+K23+K27+K31+K35+K39+K43</f>
        <v>0</v>
      </c>
      <c r="L15" s="110"/>
      <c r="M15" s="110">
        <f>M19+M23+M27+M31+M35+M39+M43</f>
        <v>0</v>
      </c>
      <c r="N15" s="110"/>
      <c r="O15" s="110">
        <f>O19+O23+O27+O31+O35+O39+O43</f>
        <v>0</v>
      </c>
      <c r="P15" s="109"/>
      <c r="Q15" s="108"/>
      <c r="R15" s="108"/>
      <c r="S15" s="108"/>
      <c r="T15" s="108"/>
      <c r="U15" s="108"/>
      <c r="V15" s="108"/>
      <c r="W15" s="108"/>
      <c r="X15" s="108"/>
      <c r="Y15" s="108"/>
      <c r="Z15" s="108"/>
      <c r="AA15" s="108"/>
      <c r="AB15" s="108"/>
      <c r="AC15" s="108"/>
      <c r="AD15" s="108"/>
      <c r="AE15" s="108"/>
      <c r="AF15" s="108"/>
      <c r="AG15" s="108"/>
      <c r="AH15" s="108"/>
      <c r="AI15" s="108"/>
      <c r="AJ15" s="108"/>
      <c r="AK15" s="108"/>
      <c r="AL15" s="108"/>
      <c r="AM15" s="108"/>
      <c r="AN15" s="108"/>
      <c r="AO15" s="108"/>
      <c r="AP15" s="108"/>
      <c r="AQ15" s="108"/>
      <c r="AR15" s="108"/>
      <c r="AS15" s="108"/>
      <c r="AT15" s="108"/>
      <c r="AU15" s="108"/>
      <c r="AV15" s="107"/>
      <c r="AW15" s="107"/>
      <c r="AX15" s="107"/>
      <c r="AY15" s="107"/>
      <c r="AZ15" s="107"/>
      <c r="BA15" s="107"/>
      <c r="BB15" s="107"/>
      <c r="BC15" s="107"/>
      <c r="BD15" s="107"/>
      <c r="BE15" s="107"/>
      <c r="BF15" s="107"/>
      <c r="BG15" s="107"/>
      <c r="BH15" s="107"/>
    </row>
    <row r="16" spans="1:240" ht="45">
      <c r="A16" s="77" t="str">
        <f>'Stakeholder Preferences'!A14</f>
        <v xml:space="preserve">A.   </v>
      </c>
      <c r="B16" s="77" t="str">
        <f>'Stakeholder Preferences'!B14</f>
        <v>Versatility_1</v>
      </c>
      <c r="C16" s="77" t="str">
        <f>'Stakeholder Preferences'!H14</f>
        <v>A1. Boiling performance (rice making)</v>
      </c>
      <c r="D16" s="105" t="s">
        <v>42</v>
      </c>
      <c r="E16" s="104" t="s">
        <v>43</v>
      </c>
      <c r="F16" s="96"/>
      <c r="G16" s="159"/>
      <c r="H16" s="96"/>
      <c r="I16" s="159"/>
      <c r="J16" s="96"/>
      <c r="K16" s="159"/>
      <c r="L16" s="96"/>
      <c r="M16" s="159"/>
      <c r="N16" s="96"/>
      <c r="O16" s="159"/>
      <c r="P16" s="103"/>
      <c r="Q16" s="102"/>
      <c r="R16" s="102"/>
    </row>
    <row r="17" spans="1:67" ht="45">
      <c r="A17" s="77"/>
      <c r="B17" s="77"/>
      <c r="C17" s="77" t="str">
        <f>'Stakeholder Preferences'!H15</f>
        <v>A2. Roasting performance (roti making)</v>
      </c>
      <c r="D17" s="97" t="s">
        <v>85</v>
      </c>
      <c r="E17" s="97" t="s">
        <v>43</v>
      </c>
      <c r="F17" s="96"/>
      <c r="G17" s="159"/>
      <c r="H17" s="96"/>
      <c r="I17" s="159"/>
      <c r="J17" s="96"/>
      <c r="K17" s="159"/>
      <c r="L17" s="96"/>
      <c r="M17" s="159"/>
      <c r="N17" s="96"/>
      <c r="O17" s="159"/>
      <c r="P17" s="103"/>
      <c r="Q17" s="102"/>
      <c r="R17" s="102"/>
    </row>
    <row r="18" spans="1:67" s="89" customFormat="1" ht="45">
      <c r="A18" s="77"/>
      <c r="B18" s="77"/>
      <c r="C18" s="77" t="str">
        <f>'Stakeholder Preferences'!H16</f>
        <v>A3. Frying performance (use of kadhai)</v>
      </c>
      <c r="D18" s="97" t="s">
        <v>86</v>
      </c>
      <c r="E18" s="97" t="s">
        <v>44</v>
      </c>
      <c r="F18" s="96"/>
      <c r="G18" s="159"/>
      <c r="H18" s="96"/>
      <c r="I18" s="159"/>
      <c r="J18" s="96"/>
      <c r="K18" s="159"/>
      <c r="L18" s="96"/>
      <c r="M18" s="159"/>
      <c r="N18" s="96"/>
      <c r="O18" s="159"/>
      <c r="P18" s="103"/>
      <c r="Q18" s="102"/>
      <c r="R18" s="102"/>
      <c r="S18" s="61"/>
      <c r="T18" s="61"/>
      <c r="U18" s="61"/>
      <c r="V18" s="61"/>
      <c r="W18" s="61"/>
      <c r="X18" s="61"/>
      <c r="Y18" s="61"/>
      <c r="Z18" s="61"/>
      <c r="AA18" s="61"/>
      <c r="AB18" s="61"/>
      <c r="AC18" s="61"/>
      <c r="AD18" s="61"/>
      <c r="AE18" s="61"/>
      <c r="AF18" s="61"/>
      <c r="AG18" s="61"/>
      <c r="AH18" s="61"/>
      <c r="AI18" s="61"/>
      <c r="AJ18" s="61"/>
      <c r="AK18" s="61"/>
      <c r="AL18" s="61"/>
      <c r="AM18" s="61"/>
      <c r="AN18" s="61"/>
      <c r="AO18" s="61"/>
      <c r="AP18" s="61"/>
      <c r="AQ18" s="61"/>
      <c r="AR18" s="61"/>
      <c r="AS18" s="61"/>
      <c r="AT18" s="61"/>
      <c r="AU18" s="61"/>
      <c r="AV18" s="91"/>
      <c r="AW18" s="91"/>
      <c r="AX18" s="91"/>
      <c r="AY18" s="91"/>
      <c r="AZ18" s="91"/>
      <c r="BA18" s="91"/>
      <c r="BB18" s="91"/>
      <c r="BC18" s="91"/>
      <c r="BD18" s="91"/>
      <c r="BE18" s="91"/>
      <c r="BF18" s="91"/>
      <c r="BG18" s="91"/>
      <c r="BH18" s="91"/>
      <c r="BI18" s="90"/>
      <c r="BJ18" s="90"/>
      <c r="BK18" s="90"/>
      <c r="BL18" s="90"/>
      <c r="BM18" s="90"/>
      <c r="BN18" s="90"/>
      <c r="BO18" s="90"/>
    </row>
    <row r="19" spans="1:67">
      <c r="A19" s="72"/>
      <c r="B19" s="71"/>
      <c r="C19" s="70"/>
      <c r="D19" s="93"/>
      <c r="E19" s="92" t="s">
        <v>71</v>
      </c>
      <c r="G19" s="68">
        <f>SUM(F16:F18)</f>
        <v>0</v>
      </c>
      <c r="I19" s="68">
        <f>SUM(H16:H18)</f>
        <v>0</v>
      </c>
      <c r="K19" s="68">
        <f>SUM(J16:J18)</f>
        <v>0</v>
      </c>
      <c r="M19" s="68">
        <f>SUM(L16:L18)</f>
        <v>0</v>
      </c>
      <c r="O19" s="68">
        <f>SUM(N16:N18)</f>
        <v>0</v>
      </c>
      <c r="P19" s="67"/>
      <c r="Q19" s="66"/>
      <c r="R19" s="66"/>
      <c r="S19" s="66"/>
      <c r="T19" s="66"/>
      <c r="U19" s="66"/>
      <c r="V19" s="66"/>
      <c r="W19" s="66"/>
      <c r="X19" s="66"/>
      <c r="Y19" s="66"/>
      <c r="Z19" s="66"/>
      <c r="AA19" s="66"/>
      <c r="AB19" s="66"/>
      <c r="AC19" s="66"/>
      <c r="AD19" s="66"/>
      <c r="AE19" s="66"/>
      <c r="AF19" s="66"/>
      <c r="AG19" s="66"/>
      <c r="AH19" s="66"/>
      <c r="AI19" s="66"/>
      <c r="AJ19" s="66"/>
      <c r="AK19" s="66"/>
      <c r="AL19" s="66"/>
      <c r="AM19" s="66"/>
      <c r="AN19" s="66"/>
      <c r="AO19" s="66"/>
      <c r="AP19" s="66"/>
      <c r="AQ19" s="66"/>
      <c r="AR19" s="66"/>
      <c r="AS19" s="66"/>
      <c r="AT19" s="66"/>
      <c r="AU19" s="66"/>
    </row>
    <row r="20" spans="1:67" ht="31.5">
      <c r="A20" s="77" t="str">
        <f>'Stakeholder Preferences'!A18</f>
        <v>B.</v>
      </c>
      <c r="B20" s="77" t="str">
        <f>'Stakeholder Preferences'!B18</f>
        <v>Versatility_2</v>
      </c>
      <c r="C20" s="77" t="str">
        <f>'Stakeholder Preferences'!H18</f>
        <v>B1. Ability to modulate heat input to cooking pot</v>
      </c>
      <c r="D20" s="53" t="s">
        <v>114</v>
      </c>
      <c r="E20" s="101" t="s">
        <v>115</v>
      </c>
      <c r="F20" s="96"/>
      <c r="G20" s="159"/>
      <c r="H20" s="96"/>
      <c r="I20" s="159"/>
      <c r="J20" s="96"/>
      <c r="K20" s="159"/>
      <c r="L20" s="96"/>
      <c r="M20" s="159"/>
      <c r="N20" s="96"/>
      <c r="O20" s="159"/>
      <c r="P20" s="73"/>
    </row>
    <row r="21" spans="1:67" ht="31.5">
      <c r="A21" s="72"/>
      <c r="B21" s="71"/>
      <c r="C21" s="77" t="str">
        <f>'Stakeholder Preferences'!H19</f>
        <v>B2. Ability to cook multiple items simultaneously</v>
      </c>
      <c r="D21" s="51" t="s">
        <v>106</v>
      </c>
      <c r="E21" s="100" t="s">
        <v>107</v>
      </c>
      <c r="F21" s="96"/>
      <c r="G21" s="159"/>
      <c r="H21" s="96"/>
      <c r="I21" s="159"/>
      <c r="J21" s="96"/>
      <c r="K21" s="159"/>
      <c r="L21" s="96"/>
      <c r="M21" s="159"/>
      <c r="N21" s="96"/>
      <c r="O21" s="159"/>
      <c r="P21" s="73"/>
    </row>
    <row r="22" spans="1:67" s="89" customFormat="1" ht="31.5">
      <c r="A22" s="95"/>
      <c r="B22" s="94"/>
      <c r="C22" s="77" t="str">
        <f>'Stakeholder Preferences'!H20</f>
        <v>B3. Ability to deliver non-cooking thermal services</v>
      </c>
      <c r="D22" s="52" t="s">
        <v>108</v>
      </c>
      <c r="E22" s="99" t="s">
        <v>109</v>
      </c>
      <c r="F22" s="96"/>
      <c r="G22" s="159"/>
      <c r="H22" s="96"/>
      <c r="I22" s="159"/>
      <c r="J22" s="96"/>
      <c r="K22" s="159"/>
      <c r="L22" s="96"/>
      <c r="M22" s="159"/>
      <c r="N22" s="96"/>
      <c r="O22" s="159"/>
      <c r="P22" s="73"/>
      <c r="Q22" s="61"/>
      <c r="R22" s="61"/>
      <c r="S22" s="61"/>
      <c r="T22" s="61"/>
      <c r="U22" s="61"/>
      <c r="V22" s="61"/>
      <c r="W22" s="61"/>
      <c r="X22" s="61"/>
      <c r="Y22" s="61"/>
      <c r="Z22" s="61"/>
      <c r="AA22" s="61"/>
      <c r="AB22" s="61"/>
      <c r="AC22" s="61"/>
      <c r="AD22" s="61"/>
      <c r="AE22" s="61"/>
      <c r="AF22" s="61"/>
      <c r="AG22" s="61"/>
      <c r="AH22" s="61"/>
      <c r="AI22" s="61"/>
      <c r="AJ22" s="61"/>
      <c r="AK22" s="61"/>
      <c r="AL22" s="61"/>
      <c r="AM22" s="61"/>
      <c r="AN22" s="61"/>
      <c r="AO22" s="61"/>
      <c r="AP22" s="61"/>
      <c r="AQ22" s="61"/>
      <c r="AR22" s="61"/>
      <c r="AS22" s="61"/>
      <c r="AT22" s="61"/>
      <c r="AU22" s="61"/>
      <c r="AV22" s="91"/>
      <c r="AW22" s="91"/>
      <c r="AX22" s="91"/>
      <c r="AY22" s="91"/>
      <c r="AZ22" s="91"/>
      <c r="BA22" s="91"/>
      <c r="BB22" s="91"/>
      <c r="BC22" s="91"/>
      <c r="BD22" s="91"/>
      <c r="BE22" s="91"/>
      <c r="BF22" s="91"/>
      <c r="BG22" s="91"/>
      <c r="BH22" s="91"/>
      <c r="BI22" s="90"/>
      <c r="BJ22" s="90"/>
      <c r="BK22" s="90"/>
      <c r="BL22" s="90"/>
      <c r="BM22" s="90"/>
      <c r="BN22" s="90"/>
      <c r="BO22" s="90"/>
    </row>
    <row r="23" spans="1:67">
      <c r="A23" s="72"/>
      <c r="B23" s="71"/>
      <c r="C23" s="70"/>
      <c r="D23" s="93"/>
      <c r="E23" s="92" t="s">
        <v>72</v>
      </c>
      <c r="G23" s="68">
        <f>SUM(F20:F22)</f>
        <v>0</v>
      </c>
      <c r="I23" s="68">
        <f>SUM(H20:H22)</f>
        <v>0</v>
      </c>
      <c r="K23" s="68">
        <f>SUM(J20:J22)</f>
        <v>0</v>
      </c>
      <c r="M23" s="68">
        <f>SUM(L20:L22)</f>
        <v>0</v>
      </c>
      <c r="O23" s="68">
        <f>SUM(N20:N22)</f>
        <v>0</v>
      </c>
      <c r="P23" s="67"/>
      <c r="Q23" s="66"/>
      <c r="R23" s="66"/>
      <c r="S23" s="66"/>
      <c r="T23" s="66"/>
      <c r="U23" s="66"/>
      <c r="V23" s="66"/>
      <c r="W23" s="66"/>
      <c r="X23" s="66"/>
      <c r="Y23" s="66"/>
      <c r="Z23" s="66"/>
      <c r="AA23" s="66"/>
      <c r="AB23" s="66"/>
      <c r="AC23" s="66"/>
      <c r="AD23" s="66"/>
      <c r="AE23" s="66"/>
      <c r="AF23" s="66"/>
      <c r="AG23" s="66"/>
      <c r="AH23" s="66"/>
      <c r="AI23" s="66"/>
      <c r="AJ23" s="66"/>
      <c r="AK23" s="66"/>
      <c r="AL23" s="66"/>
      <c r="AM23" s="66"/>
      <c r="AN23" s="66"/>
      <c r="AO23" s="66"/>
      <c r="AP23" s="66"/>
      <c r="AQ23" s="66"/>
      <c r="AR23" s="66"/>
      <c r="AS23" s="66"/>
      <c r="AT23" s="66"/>
      <c r="AU23" s="66"/>
    </row>
    <row r="24" spans="1:67" ht="45">
      <c r="A24" s="77" t="str">
        <f>'Stakeholder Preferences'!A22</f>
        <v>C.</v>
      </c>
      <c r="B24" s="77" t="str">
        <f>'Stakeholder Preferences'!B22</f>
        <v>Economics</v>
      </c>
      <c r="C24" s="77" t="str">
        <f>'Stakeholder Preferences'!H22</f>
        <v>C1. Operating expense of the device</v>
      </c>
      <c r="D24" s="98" t="s">
        <v>87</v>
      </c>
      <c r="E24" s="97" t="s">
        <v>98</v>
      </c>
      <c r="F24" s="96"/>
      <c r="G24" s="159"/>
      <c r="H24" s="96"/>
      <c r="I24" s="159"/>
      <c r="J24" s="96"/>
      <c r="K24" s="159"/>
      <c r="L24" s="96"/>
      <c r="M24" s="159"/>
      <c r="N24" s="96"/>
      <c r="O24" s="159"/>
      <c r="P24" s="73"/>
    </row>
    <row r="25" spans="1:67" s="89" customFormat="1" ht="47.25">
      <c r="A25" s="95"/>
      <c r="B25" s="94"/>
      <c r="C25" s="77" t="str">
        <f>'Stakeholder Preferences'!H23</f>
        <v>C2. Capital cost of the device</v>
      </c>
      <c r="D25" s="53" t="s">
        <v>116</v>
      </c>
      <c r="E25" s="54" t="s">
        <v>98</v>
      </c>
      <c r="F25" s="96"/>
      <c r="G25" s="159"/>
      <c r="H25" s="96"/>
      <c r="I25" s="159"/>
      <c r="J25" s="96"/>
      <c r="K25" s="159"/>
      <c r="L25" s="96"/>
      <c r="M25" s="159"/>
      <c r="N25" s="96"/>
      <c r="O25" s="159"/>
      <c r="P25" s="73"/>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91"/>
      <c r="AW25" s="91"/>
      <c r="AX25" s="91"/>
      <c r="AY25" s="91"/>
      <c r="AZ25" s="91"/>
      <c r="BA25" s="91"/>
      <c r="BB25" s="91"/>
      <c r="BC25" s="91"/>
      <c r="BD25" s="91"/>
      <c r="BE25" s="91"/>
      <c r="BF25" s="91"/>
      <c r="BG25" s="91"/>
      <c r="BH25" s="91"/>
      <c r="BI25" s="90"/>
      <c r="BJ25" s="90"/>
      <c r="BK25" s="90"/>
      <c r="BL25" s="90"/>
      <c r="BM25" s="90"/>
      <c r="BN25" s="90"/>
      <c r="BO25" s="90"/>
    </row>
    <row r="26" spans="1:67" ht="90">
      <c r="A26" s="72"/>
      <c r="B26" s="88"/>
      <c r="C26" s="77" t="str">
        <f>'Stakeholder Preferences'!H24</f>
        <v>C3. Possible direct earning from use</v>
      </c>
      <c r="D26" s="97" t="s">
        <v>59</v>
      </c>
      <c r="E26" s="97" t="s">
        <v>45</v>
      </c>
      <c r="F26" s="96"/>
      <c r="G26" s="159"/>
      <c r="H26" s="96"/>
      <c r="I26" s="159"/>
      <c r="J26" s="96"/>
      <c r="K26" s="159"/>
      <c r="L26" s="96"/>
      <c r="M26" s="159"/>
      <c r="N26" s="96"/>
      <c r="O26" s="159"/>
      <c r="P26" s="73"/>
    </row>
    <row r="27" spans="1:67" s="89" customFormat="1">
      <c r="A27" s="95"/>
      <c r="B27" s="94"/>
      <c r="C27" s="70"/>
      <c r="D27" s="93"/>
      <c r="E27" s="92" t="s">
        <v>73</v>
      </c>
      <c r="G27" s="68">
        <f>SUM(F24:F26)</f>
        <v>0</v>
      </c>
      <c r="I27" s="68">
        <f>SUM(H24:H26)</f>
        <v>0</v>
      </c>
      <c r="K27" s="68">
        <f>SUM(J24:J26)</f>
        <v>0</v>
      </c>
      <c r="M27" s="68">
        <f>SUM(L24:L26)</f>
        <v>0</v>
      </c>
      <c r="O27" s="68">
        <f>SUM(N24:N26)</f>
        <v>0</v>
      </c>
      <c r="P27" s="67"/>
      <c r="Q27" s="66"/>
      <c r="R27" s="66"/>
      <c r="S27" s="66"/>
      <c r="T27" s="66"/>
      <c r="U27" s="66"/>
      <c r="V27" s="66"/>
      <c r="W27" s="66"/>
      <c r="X27" s="66"/>
      <c r="Y27" s="66"/>
      <c r="Z27" s="66"/>
      <c r="AA27" s="66"/>
      <c r="AB27" s="66"/>
      <c r="AC27" s="66"/>
      <c r="AD27" s="66"/>
      <c r="AE27" s="66"/>
      <c r="AF27" s="66"/>
      <c r="AG27" s="66"/>
      <c r="AH27" s="66"/>
      <c r="AI27" s="66"/>
      <c r="AJ27" s="66"/>
      <c r="AK27" s="66"/>
      <c r="AL27" s="66"/>
      <c r="AM27" s="66"/>
      <c r="AN27" s="66"/>
      <c r="AO27" s="66"/>
      <c r="AP27" s="66"/>
      <c r="AQ27" s="66"/>
      <c r="AR27" s="66"/>
      <c r="AS27" s="66"/>
      <c r="AT27" s="66"/>
      <c r="AU27" s="66"/>
      <c r="AV27" s="91"/>
      <c r="AW27" s="91"/>
      <c r="AX27" s="91"/>
      <c r="AY27" s="91"/>
      <c r="AZ27" s="91"/>
      <c r="BA27" s="91"/>
      <c r="BB27" s="91"/>
      <c r="BC27" s="91"/>
      <c r="BD27" s="91"/>
      <c r="BE27" s="91"/>
      <c r="BF27" s="91"/>
      <c r="BG27" s="91"/>
      <c r="BH27" s="91"/>
      <c r="BI27" s="90"/>
      <c r="BJ27" s="90"/>
      <c r="BK27" s="90"/>
      <c r="BL27" s="90"/>
      <c r="BM27" s="90"/>
      <c r="BN27" s="90"/>
      <c r="BO27" s="90"/>
    </row>
    <row r="28" spans="1:67" ht="45.75" thickBot="1">
      <c r="A28" s="77" t="str">
        <f>'Stakeholder Preferences'!A26</f>
        <v xml:space="preserve">D. </v>
      </c>
      <c r="B28" s="77" t="str">
        <f>'Stakeholder Preferences'!B26</f>
        <v xml:space="preserve">Safety	</v>
      </c>
      <c r="C28" s="77" t="str">
        <f>'Stakeholder Preferences'!H26</f>
        <v>D1. Smoke and soot emissions</v>
      </c>
      <c r="D28" s="76" t="s">
        <v>88</v>
      </c>
      <c r="E28" s="76" t="s">
        <v>89</v>
      </c>
      <c r="F28" s="74"/>
      <c r="G28" s="157"/>
      <c r="H28" s="74"/>
      <c r="I28" s="157"/>
      <c r="J28" s="74"/>
      <c r="K28" s="157"/>
      <c r="L28" s="74"/>
      <c r="M28" s="157"/>
      <c r="N28" s="74"/>
      <c r="O28" s="157"/>
      <c r="P28" s="73"/>
    </row>
    <row r="29" spans="1:67" ht="45.75" thickBot="1">
      <c r="A29" s="72"/>
      <c r="B29" s="71"/>
      <c r="C29" s="77" t="str">
        <f>'Stakeholder Preferences'!H27</f>
        <v>D2. Stability of the device during use</v>
      </c>
      <c r="D29" s="76" t="s">
        <v>46</v>
      </c>
      <c r="E29" s="76" t="s">
        <v>47</v>
      </c>
      <c r="F29" s="74"/>
      <c r="G29" s="157"/>
      <c r="H29" s="74"/>
      <c r="I29" s="157"/>
      <c r="J29" s="74"/>
      <c r="K29" s="157"/>
      <c r="L29" s="74"/>
      <c r="M29" s="157"/>
      <c r="N29" s="74"/>
      <c r="O29" s="157"/>
      <c r="P29" s="73"/>
    </row>
    <row r="30" spans="1:67" ht="45.75" thickBot="1">
      <c r="A30" s="72"/>
      <c r="B30" s="71"/>
      <c r="C30" s="77" t="str">
        <f>'Stakeholder Preferences'!H28</f>
        <v>D3. Temperature of outer body of device</v>
      </c>
      <c r="D30" s="76" t="s">
        <v>90</v>
      </c>
      <c r="E30" s="76" t="s">
        <v>48</v>
      </c>
      <c r="F30" s="74"/>
      <c r="G30" s="157"/>
      <c r="H30" s="74"/>
      <c r="I30" s="157"/>
      <c r="J30" s="74"/>
      <c r="K30" s="157"/>
      <c r="L30" s="74"/>
      <c r="M30" s="157"/>
      <c r="N30" s="74"/>
      <c r="O30" s="157"/>
      <c r="P30" s="73"/>
    </row>
    <row r="31" spans="1:67">
      <c r="A31" s="72"/>
      <c r="B31" s="71"/>
      <c r="C31" s="70"/>
      <c r="D31" s="70"/>
      <c r="E31" s="69" t="s">
        <v>74</v>
      </c>
      <c r="G31" s="68">
        <f>SUM(F28:F30)</f>
        <v>0</v>
      </c>
      <c r="I31" s="68">
        <f>SUM(H28:H30)</f>
        <v>0</v>
      </c>
      <c r="K31" s="68">
        <f>SUM(J28:J30)</f>
        <v>0</v>
      </c>
      <c r="M31" s="68">
        <f>SUM(L28:L30)</f>
        <v>0</v>
      </c>
      <c r="O31" s="68">
        <f>SUM(N28:N30)</f>
        <v>0</v>
      </c>
      <c r="P31" s="67"/>
      <c r="Q31" s="66"/>
      <c r="R31" s="66"/>
      <c r="S31" s="66"/>
      <c r="T31" s="66"/>
      <c r="U31" s="66"/>
      <c r="V31" s="66"/>
      <c r="W31" s="66"/>
      <c r="X31" s="66"/>
      <c r="Y31" s="66"/>
      <c r="Z31" s="66"/>
      <c r="AA31" s="66"/>
      <c r="AB31" s="66"/>
      <c r="AC31" s="66"/>
      <c r="AD31" s="66"/>
      <c r="AE31" s="66"/>
      <c r="AF31" s="66"/>
      <c r="AG31" s="66"/>
      <c r="AH31" s="66"/>
      <c r="AI31" s="66"/>
      <c r="AJ31" s="66"/>
      <c r="AK31" s="66"/>
      <c r="AL31" s="66"/>
      <c r="AM31" s="66"/>
      <c r="AN31" s="66"/>
      <c r="AO31" s="66"/>
      <c r="AP31" s="66"/>
      <c r="AQ31" s="66"/>
      <c r="AR31" s="66"/>
      <c r="AS31" s="66"/>
      <c r="AT31" s="66"/>
      <c r="AU31" s="66"/>
    </row>
    <row r="32" spans="1:67" s="89" customFormat="1" ht="32.25" thickBot="1">
      <c r="A32" s="77" t="str">
        <f>'Stakeholder Preferences'!A30</f>
        <v xml:space="preserve">E. </v>
      </c>
      <c r="B32" s="77" t="str">
        <f>'Stakeholder Preferences'!B30</f>
        <v>Supply and Service</v>
      </c>
      <c r="C32" s="77" t="str">
        <f>'Stakeholder Preferences'!H30</f>
        <v>E1. Durability / Expected life in years</v>
      </c>
      <c r="D32" s="55" t="s">
        <v>117</v>
      </c>
      <c r="E32" s="56" t="s">
        <v>118</v>
      </c>
      <c r="F32" s="74"/>
      <c r="G32" s="157"/>
      <c r="H32" s="74"/>
      <c r="I32" s="157"/>
      <c r="J32" s="74"/>
      <c r="K32" s="157"/>
      <c r="L32" s="74"/>
      <c r="M32" s="157"/>
      <c r="N32" s="74"/>
      <c r="O32" s="157"/>
      <c r="P32" s="73"/>
      <c r="Q32" s="61"/>
      <c r="R32" s="61"/>
      <c r="S32" s="61"/>
      <c r="T32" s="61"/>
      <c r="U32" s="61"/>
      <c r="V32" s="61"/>
      <c r="W32" s="61"/>
      <c r="X32" s="61"/>
      <c r="Y32" s="61"/>
      <c r="Z32" s="61"/>
      <c r="AA32" s="61"/>
      <c r="AB32" s="61"/>
      <c r="AC32" s="61"/>
      <c r="AD32" s="61"/>
      <c r="AE32" s="61"/>
      <c r="AF32" s="61"/>
      <c r="AG32" s="61"/>
      <c r="AH32" s="61"/>
      <c r="AI32" s="61"/>
      <c r="AJ32" s="61"/>
      <c r="AK32" s="61"/>
      <c r="AL32" s="61"/>
      <c r="AM32" s="61"/>
      <c r="AN32" s="61"/>
      <c r="AO32" s="61"/>
      <c r="AP32" s="61"/>
      <c r="AQ32" s="61"/>
      <c r="AR32" s="61"/>
      <c r="AS32" s="61"/>
      <c r="AT32" s="61"/>
      <c r="AU32" s="61"/>
      <c r="AV32" s="91"/>
      <c r="AW32" s="91"/>
      <c r="AX32" s="91"/>
      <c r="AY32" s="91"/>
      <c r="AZ32" s="91"/>
      <c r="BA32" s="91"/>
      <c r="BB32" s="91"/>
      <c r="BC32" s="91"/>
      <c r="BD32" s="91"/>
      <c r="BE32" s="91"/>
      <c r="BF32" s="91"/>
      <c r="BG32" s="91"/>
      <c r="BH32" s="91"/>
      <c r="BI32" s="90"/>
      <c r="BJ32" s="90"/>
      <c r="BK32" s="90"/>
      <c r="BL32" s="90"/>
      <c r="BM32" s="90"/>
      <c r="BN32" s="90"/>
      <c r="BO32" s="90"/>
    </row>
    <row r="33" spans="1:67" ht="64.5" customHeight="1" thickBot="1">
      <c r="A33" s="72"/>
      <c r="B33" s="88"/>
      <c r="C33" s="77" t="str">
        <f>'Stakeholder Preferences'!H31</f>
        <v>E2. Support to user offered by manufacturer</v>
      </c>
      <c r="D33" s="76" t="s">
        <v>49</v>
      </c>
      <c r="E33" s="76" t="s">
        <v>50</v>
      </c>
      <c r="F33" s="74"/>
      <c r="G33" s="157"/>
      <c r="H33" s="74"/>
      <c r="I33" s="157"/>
      <c r="J33" s="74"/>
      <c r="K33" s="157"/>
      <c r="L33" s="74"/>
      <c r="M33" s="157"/>
      <c r="N33" s="74"/>
      <c r="O33" s="157"/>
      <c r="P33" s="73"/>
    </row>
    <row r="34" spans="1:67" ht="60.75" thickBot="1">
      <c r="A34" s="72"/>
      <c r="B34" s="88"/>
      <c r="C34" s="77" t="str">
        <f>'Stakeholder Preferences'!H32</f>
        <v>E3. Production capacity of the manufacturer</v>
      </c>
      <c r="D34" s="76" t="s">
        <v>51</v>
      </c>
      <c r="E34" s="75" t="s">
        <v>91</v>
      </c>
      <c r="F34" s="74"/>
      <c r="G34" s="157"/>
      <c r="H34" s="74"/>
      <c r="I34" s="157"/>
      <c r="J34" s="74"/>
      <c r="K34" s="157"/>
      <c r="L34" s="74"/>
      <c r="M34" s="157"/>
      <c r="N34" s="74"/>
      <c r="O34" s="157"/>
      <c r="P34" s="73"/>
    </row>
    <row r="35" spans="1:67" s="83" customFormat="1">
      <c r="A35" s="87"/>
      <c r="B35" s="86"/>
      <c r="C35" s="70"/>
      <c r="D35" s="70"/>
      <c r="E35" s="69" t="s">
        <v>75</v>
      </c>
      <c r="G35" s="68">
        <f>SUM(F32:F34)</f>
        <v>0</v>
      </c>
      <c r="I35" s="68">
        <f>SUM(H32:H34)</f>
        <v>0</v>
      </c>
      <c r="K35" s="68">
        <f>SUM(J32:J34)</f>
        <v>0</v>
      </c>
      <c r="M35" s="68">
        <f>SUM(L32:L34)</f>
        <v>0</v>
      </c>
      <c r="O35" s="68">
        <f>SUM(N32:N34)</f>
        <v>0</v>
      </c>
      <c r="P35" s="67"/>
      <c r="Q35" s="66"/>
      <c r="R35" s="66"/>
      <c r="S35" s="66"/>
      <c r="T35" s="66"/>
      <c r="U35" s="66"/>
      <c r="V35" s="66"/>
      <c r="W35" s="66"/>
      <c r="X35" s="66"/>
      <c r="Y35" s="66"/>
      <c r="Z35" s="66"/>
      <c r="AA35" s="66"/>
      <c r="AB35" s="66"/>
      <c r="AC35" s="66"/>
      <c r="AD35" s="66"/>
      <c r="AE35" s="66"/>
      <c r="AF35" s="66"/>
      <c r="AG35" s="66"/>
      <c r="AH35" s="66"/>
      <c r="AI35" s="66"/>
      <c r="AJ35" s="66"/>
      <c r="AK35" s="66"/>
      <c r="AL35" s="66"/>
      <c r="AM35" s="66"/>
      <c r="AN35" s="66"/>
      <c r="AO35" s="66"/>
      <c r="AP35" s="66"/>
      <c r="AQ35" s="66"/>
      <c r="AR35" s="66"/>
      <c r="AS35" s="66"/>
      <c r="AT35" s="66"/>
      <c r="AU35" s="66"/>
      <c r="AV35" s="85"/>
      <c r="AW35" s="85"/>
      <c r="AX35" s="85"/>
      <c r="AY35" s="85"/>
      <c r="AZ35" s="85"/>
      <c r="BA35" s="85"/>
      <c r="BB35" s="85"/>
      <c r="BC35" s="85"/>
      <c r="BD35" s="85"/>
      <c r="BE35" s="85"/>
      <c r="BF35" s="85"/>
      <c r="BG35" s="85"/>
      <c r="BH35" s="85"/>
      <c r="BI35" s="84"/>
      <c r="BJ35" s="84"/>
      <c r="BK35" s="84"/>
      <c r="BL35" s="84"/>
      <c r="BM35" s="84"/>
      <c r="BN35" s="84"/>
      <c r="BO35" s="84"/>
    </row>
    <row r="36" spans="1:67" s="78" customFormat="1" ht="45.75" thickBot="1">
      <c r="A36" s="77" t="str">
        <f>'Stakeholder Preferences'!A34</f>
        <v xml:space="preserve">F. </v>
      </c>
      <c r="B36" s="77" t="str">
        <f>'Stakeholder Preferences'!B34</f>
        <v>Environmental Impacts</v>
      </c>
      <c r="C36" s="77" t="str">
        <f>'Stakeholder Preferences'!H34</f>
        <v>F1. Energy Efficiency</v>
      </c>
      <c r="D36" s="82" t="s">
        <v>52</v>
      </c>
      <c r="E36" s="76" t="s">
        <v>60</v>
      </c>
      <c r="F36" s="81"/>
      <c r="G36" s="158"/>
      <c r="H36" s="81"/>
      <c r="I36" s="158"/>
      <c r="J36" s="81"/>
      <c r="K36" s="158"/>
      <c r="L36" s="81"/>
      <c r="M36" s="158"/>
      <c r="N36" s="81"/>
      <c r="O36" s="158"/>
      <c r="P36" s="73"/>
      <c r="Q36" s="61"/>
      <c r="R36" s="61"/>
      <c r="S36" s="61"/>
      <c r="T36" s="61"/>
      <c r="U36" s="61"/>
      <c r="V36" s="61"/>
      <c r="W36" s="61"/>
      <c r="X36" s="61"/>
      <c r="Y36" s="61"/>
      <c r="Z36" s="61"/>
      <c r="AA36" s="61"/>
      <c r="AB36" s="61"/>
      <c r="AC36" s="61"/>
      <c r="AD36" s="61"/>
      <c r="AE36" s="61"/>
      <c r="AF36" s="61"/>
      <c r="AG36" s="61"/>
      <c r="AH36" s="61"/>
      <c r="AI36" s="61"/>
      <c r="AJ36" s="61"/>
      <c r="AK36" s="61"/>
      <c r="AL36" s="61"/>
      <c r="AM36" s="61"/>
      <c r="AN36" s="61"/>
      <c r="AO36" s="61"/>
      <c r="AP36" s="61"/>
      <c r="AQ36" s="61"/>
      <c r="AR36" s="61"/>
      <c r="AS36" s="61"/>
      <c r="AT36" s="61"/>
      <c r="AU36" s="61"/>
      <c r="AV36" s="80"/>
      <c r="AW36" s="80"/>
      <c r="AX36" s="80"/>
      <c r="AY36" s="80"/>
      <c r="AZ36" s="80"/>
      <c r="BA36" s="80"/>
      <c r="BB36" s="80"/>
      <c r="BC36" s="80"/>
      <c r="BD36" s="80"/>
      <c r="BE36" s="80"/>
      <c r="BF36" s="80"/>
      <c r="BG36" s="80"/>
      <c r="BH36" s="80"/>
      <c r="BI36" s="79"/>
      <c r="BJ36" s="79"/>
      <c r="BK36" s="79"/>
      <c r="BL36" s="79"/>
      <c r="BM36" s="79"/>
      <c r="BN36" s="79"/>
      <c r="BO36" s="79"/>
    </row>
    <row r="37" spans="1:67" ht="60.75" thickBot="1">
      <c r="A37" s="72"/>
      <c r="B37" s="71"/>
      <c r="C37" s="77" t="str">
        <f>'Stakeholder Preferences'!H35</f>
        <v>F2. Carbon Emission Reduction</v>
      </c>
      <c r="D37" s="76" t="s">
        <v>92</v>
      </c>
      <c r="E37" s="76" t="s">
        <v>97</v>
      </c>
      <c r="F37" s="74"/>
      <c r="G37" s="157"/>
      <c r="H37" s="74"/>
      <c r="I37" s="157"/>
      <c r="J37" s="74"/>
      <c r="K37" s="157"/>
      <c r="L37" s="74"/>
      <c r="M37" s="157"/>
      <c r="N37" s="74"/>
      <c r="O37" s="157"/>
      <c r="P37" s="73"/>
    </row>
    <row r="38" spans="1:67" ht="45.75" thickBot="1">
      <c r="A38" s="72"/>
      <c r="B38" s="71"/>
      <c r="C38" s="77" t="str">
        <f>'Stakeholder Preferences'!H36</f>
        <v>F3. Carbon Footprint of the device over its lifecycle</v>
      </c>
      <c r="D38" s="76" t="s">
        <v>53</v>
      </c>
      <c r="E38" s="76" t="s">
        <v>54</v>
      </c>
      <c r="F38" s="74"/>
      <c r="G38" s="157"/>
      <c r="H38" s="74"/>
      <c r="I38" s="157"/>
      <c r="J38" s="74"/>
      <c r="K38" s="157"/>
      <c r="L38" s="74"/>
      <c r="M38" s="157"/>
      <c r="N38" s="74"/>
      <c r="O38" s="157"/>
      <c r="P38" s="73"/>
    </row>
    <row r="39" spans="1:67">
      <c r="A39" s="72"/>
      <c r="B39" s="71"/>
      <c r="C39" s="70"/>
      <c r="D39" s="70"/>
      <c r="E39" s="69" t="s">
        <v>76</v>
      </c>
      <c r="G39" s="68">
        <f>SUM(F36:F38)</f>
        <v>0</v>
      </c>
      <c r="I39" s="68">
        <f>SUM(H36:H38)</f>
        <v>0</v>
      </c>
      <c r="K39" s="68">
        <f>SUM(J36:J38)</f>
        <v>0</v>
      </c>
      <c r="M39" s="68">
        <f>SUM(L36:L38)</f>
        <v>0</v>
      </c>
      <c r="O39" s="68">
        <f>SUM(N36:N38)</f>
        <v>0</v>
      </c>
      <c r="P39" s="67"/>
      <c r="Q39" s="66"/>
      <c r="R39" s="66"/>
      <c r="S39" s="66"/>
      <c r="T39" s="66"/>
      <c r="U39" s="66"/>
      <c r="V39" s="66"/>
      <c r="W39" s="66"/>
      <c r="X39" s="66"/>
      <c r="Y39" s="66"/>
      <c r="Z39" s="66"/>
      <c r="AA39" s="66"/>
      <c r="AB39" s="66"/>
      <c r="AC39" s="66"/>
      <c r="AD39" s="66"/>
      <c r="AE39" s="66"/>
      <c r="AF39" s="66"/>
      <c r="AG39" s="66"/>
      <c r="AH39" s="66"/>
      <c r="AI39" s="66"/>
      <c r="AJ39" s="66"/>
      <c r="AK39" s="66"/>
      <c r="AL39" s="66"/>
      <c r="AM39" s="66"/>
      <c r="AN39" s="66"/>
      <c r="AO39" s="66"/>
      <c r="AP39" s="66"/>
      <c r="AQ39" s="66"/>
      <c r="AR39" s="66"/>
      <c r="AS39" s="66"/>
      <c r="AT39" s="66"/>
      <c r="AU39" s="66"/>
    </row>
    <row r="40" spans="1:67" ht="45.75" thickBot="1">
      <c r="A40" s="77" t="str">
        <f>'Stakeholder Preferences'!A38</f>
        <v xml:space="preserve">G.  </v>
      </c>
      <c r="B40" s="77" t="str">
        <f>'Stakeholder Preferences'!B38</f>
        <v xml:space="preserve">Fuel/Energy Source Related Issues </v>
      </c>
      <c r="C40" s="77" t="str">
        <f>'Stakeholder Preferences'!H38</f>
        <v>G1. Possibility of using with a range of fuel types</v>
      </c>
      <c r="D40" s="76" t="s">
        <v>55</v>
      </c>
      <c r="E40" s="76" t="s">
        <v>61</v>
      </c>
      <c r="F40" s="74"/>
      <c r="G40" s="157"/>
      <c r="H40" s="74"/>
      <c r="I40" s="157"/>
      <c r="J40" s="74"/>
      <c r="K40" s="157"/>
      <c r="L40" s="74"/>
      <c r="M40" s="157"/>
      <c r="N40" s="74"/>
      <c r="O40" s="157"/>
      <c r="P40" s="73"/>
    </row>
    <row r="41" spans="1:67" ht="90.75" thickBot="1">
      <c r="A41" s="72"/>
      <c r="B41" s="71"/>
      <c r="C41" s="77" t="str">
        <f>'Stakeholder Preferences'!H39</f>
        <v>G2. Possibility of procuring fuel locally</v>
      </c>
      <c r="D41" s="76" t="s">
        <v>55</v>
      </c>
      <c r="E41" s="76" t="s">
        <v>134</v>
      </c>
      <c r="F41" s="74"/>
      <c r="G41" s="157"/>
      <c r="H41" s="74"/>
      <c r="I41" s="157"/>
      <c r="J41" s="74"/>
      <c r="K41" s="157"/>
      <c r="L41" s="74"/>
      <c r="M41" s="157"/>
      <c r="N41" s="74"/>
      <c r="O41" s="157"/>
      <c r="P41" s="73"/>
    </row>
    <row r="42" spans="1:67" ht="30.75" thickBot="1">
      <c r="A42" s="72"/>
      <c r="B42" s="71"/>
      <c r="C42" s="77" t="str">
        <f>'Stakeholder Preferences'!H40</f>
        <v>G3. Processing of fuel required/not required by user</v>
      </c>
      <c r="D42" s="76" t="s">
        <v>55</v>
      </c>
      <c r="E42" s="75" t="s">
        <v>93</v>
      </c>
      <c r="F42" s="74"/>
      <c r="G42" s="157"/>
      <c r="H42" s="74"/>
      <c r="I42" s="157"/>
      <c r="J42" s="74"/>
      <c r="K42" s="157"/>
      <c r="L42" s="74"/>
      <c r="M42" s="157"/>
      <c r="N42" s="74"/>
      <c r="O42" s="157"/>
      <c r="P42" s="73"/>
    </row>
    <row r="43" spans="1:67">
      <c r="A43" s="72"/>
      <c r="B43" s="71"/>
      <c r="C43" s="70"/>
      <c r="D43" s="70"/>
      <c r="E43" s="69" t="s">
        <v>77</v>
      </c>
      <c r="G43" s="68">
        <f>SUM(F40:F42)</f>
        <v>0</v>
      </c>
      <c r="I43" s="68">
        <f>SUM(H40:H42)</f>
        <v>0</v>
      </c>
      <c r="K43" s="68">
        <f>SUM(J40:J42)</f>
        <v>0</v>
      </c>
      <c r="M43" s="68">
        <f>SUM(L40:L42)</f>
        <v>0</v>
      </c>
      <c r="O43" s="68">
        <f>SUM(N40:N42)</f>
        <v>0</v>
      </c>
      <c r="P43" s="67"/>
      <c r="Q43" s="66"/>
      <c r="R43" s="66"/>
      <c r="S43" s="66"/>
      <c r="T43" s="66"/>
      <c r="U43" s="66"/>
      <c r="V43" s="66"/>
      <c r="W43" s="66"/>
      <c r="X43" s="66"/>
      <c r="Y43" s="66"/>
      <c r="Z43" s="66"/>
      <c r="AA43" s="66"/>
      <c r="AB43" s="66"/>
      <c r="AC43" s="66"/>
      <c r="AD43" s="66"/>
      <c r="AE43" s="66"/>
      <c r="AF43" s="66"/>
      <c r="AG43" s="66"/>
      <c r="AH43" s="66"/>
      <c r="AI43" s="66"/>
      <c r="AJ43" s="66"/>
      <c r="AK43" s="66"/>
      <c r="AL43" s="66"/>
      <c r="AM43" s="66"/>
      <c r="AN43" s="66"/>
      <c r="AO43" s="66"/>
      <c r="AP43" s="66"/>
      <c r="AQ43" s="66"/>
      <c r="AR43" s="66"/>
      <c r="AS43" s="66"/>
      <c r="AT43" s="66"/>
      <c r="AU43" s="66"/>
    </row>
    <row r="44" spans="1:67">
      <c r="C44" s="65"/>
      <c r="D44" s="64"/>
    </row>
  </sheetData>
  <sheetProtection sheet="1" objects="1" scenarios="1" selectLockedCells="1"/>
  <mergeCells count="7">
    <mergeCell ref="AQ13:AU13"/>
    <mergeCell ref="F14:G14"/>
    <mergeCell ref="H14:I14"/>
    <mergeCell ref="J14:K14"/>
    <mergeCell ref="L14:M14"/>
    <mergeCell ref="N14:O14"/>
    <mergeCell ref="F13:O13"/>
  </mergeCells>
  <pageMargins left="0.78749999999999998" right="0.78749999999999998" top="1.0527777777777778" bottom="1.0527777777777778" header="0.78749999999999998" footer="0.78749999999999998"/>
  <pageSetup orientation="portrait" useFirstPageNumber="1" horizontalDpi="300" verticalDpi="300" r:id="rId1"/>
  <headerFooter alignWithMargins="0">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dimension ref="A1:R44"/>
  <sheetViews>
    <sheetView tabSelected="1" topLeftCell="A5" zoomScale="85" zoomScaleNormal="85" workbookViewId="0">
      <selection activeCell="B5" sqref="B5"/>
    </sheetView>
  </sheetViews>
  <sheetFormatPr defaultRowHeight="15"/>
  <cols>
    <col min="1" max="1" width="27.28515625" customWidth="1"/>
    <col min="2" max="2" width="27.5703125" customWidth="1"/>
    <col min="3" max="4" width="18.28515625" customWidth="1"/>
    <col min="5" max="6" width="18.42578125" customWidth="1"/>
    <col min="7" max="7" width="18.5703125" customWidth="1"/>
    <col min="8" max="9" width="17.7109375" customWidth="1"/>
    <col min="10" max="10" width="18" customWidth="1"/>
    <col min="11" max="12" width="18.28515625" customWidth="1"/>
    <col min="13" max="13" width="18.42578125" customWidth="1"/>
    <col min="14" max="18" width="18.28515625" customWidth="1"/>
  </cols>
  <sheetData>
    <row r="1" spans="1:18">
      <c r="A1" s="1" t="s">
        <v>122</v>
      </c>
    </row>
    <row r="2" spans="1:18">
      <c r="A2" s="45" t="str">
        <f>'Stakeholder Preferences'!A2</f>
        <v xml:space="preserve">Insert data only in green highlighted cells. DO NOT edit any other cells. </v>
      </c>
      <c r="B2" s="57"/>
      <c r="C2" s="57"/>
    </row>
    <row r="3" spans="1:18" s="58" customFormat="1">
      <c r="A3" s="142"/>
    </row>
    <row r="4" spans="1:18" s="58" customFormat="1" ht="33" customHeight="1">
      <c r="A4" s="180" t="s">
        <v>129</v>
      </c>
      <c r="B4" s="181"/>
      <c r="F4" s="145"/>
    </row>
    <row r="5" spans="1:18" s="58" customFormat="1" ht="30">
      <c r="A5" s="4" t="s">
        <v>80</v>
      </c>
      <c r="B5" s="154"/>
      <c r="C5" s="160">
        <f>MAX('Output-Stakeholder'!C35:C55)*'Product Matching for Region'!B5/100</f>
        <v>0</v>
      </c>
      <c r="F5" s="148"/>
    </row>
    <row r="6" spans="1:18" s="58" customFormat="1">
      <c r="A6" s="4" t="s">
        <v>130</v>
      </c>
      <c r="B6" s="154"/>
      <c r="C6" s="148"/>
      <c r="D6" s="160">
        <f>MAX('Product Scores'!F16:F42)*'Product Matching for Region'!$B$6/100</f>
        <v>0</v>
      </c>
      <c r="F6" s="148"/>
      <c r="G6" s="160">
        <f>MAX('Product Scores'!H36:H42)*'Product Matching for Region'!$B$6/100</f>
        <v>0</v>
      </c>
      <c r="J6" s="160">
        <f>MAX('Product Scores'!J36:J42)*'Product Matching for Region'!$B$6/100</f>
        <v>0</v>
      </c>
      <c r="M6" s="160">
        <f>MAX('Product Scores'!L36:L42)*'Product Matching for Region'!$B$6/100</f>
        <v>0</v>
      </c>
      <c r="P6" s="160">
        <f>MAX('Product Scores'!N36:N42)*'Product Matching for Region'!$B$6/100</f>
        <v>0</v>
      </c>
    </row>
    <row r="7" spans="1:18" s="58" customFormat="1">
      <c r="A7" s="155"/>
      <c r="B7" s="155"/>
    </row>
    <row r="8" spans="1:18">
      <c r="D8" s="177">
        <f>'Product Scores'!B7</f>
        <v>0</v>
      </c>
      <c r="E8" s="178"/>
      <c r="F8" s="179"/>
      <c r="G8" s="177">
        <f>'Product Scores'!B8</f>
        <v>0</v>
      </c>
      <c r="H8" s="178"/>
      <c r="I8" s="179"/>
      <c r="J8" s="177">
        <f>'Product Scores'!B9</f>
        <v>0</v>
      </c>
      <c r="K8" s="178"/>
      <c r="L8" s="179"/>
      <c r="M8" s="177">
        <f>'Product Scores'!B10</f>
        <v>0</v>
      </c>
      <c r="N8" s="178"/>
      <c r="O8" s="179"/>
      <c r="P8" s="177">
        <f>'Product Scores'!B11</f>
        <v>0</v>
      </c>
      <c r="Q8" s="178"/>
      <c r="R8" s="179"/>
    </row>
    <row r="9" spans="1:18" ht="30">
      <c r="A9" s="10" t="str">
        <f>'Output-Stakeholder'!A7</f>
        <v>CHARACTERISTICS</v>
      </c>
      <c r="B9" s="10" t="str">
        <f>'Output-Stakeholder'!B7</f>
        <v>SUBCHARACTERISTICS</v>
      </c>
      <c r="C9" s="29" t="s">
        <v>124</v>
      </c>
      <c r="D9" s="146" t="s">
        <v>119</v>
      </c>
      <c r="E9" s="147" t="s">
        <v>120</v>
      </c>
      <c r="F9" s="147" t="s">
        <v>123</v>
      </c>
      <c r="G9" s="10" t="s">
        <v>119</v>
      </c>
      <c r="H9" s="143" t="s">
        <v>120</v>
      </c>
      <c r="I9" s="147" t="s">
        <v>123</v>
      </c>
      <c r="J9" s="10" t="s">
        <v>119</v>
      </c>
      <c r="K9" s="143" t="s">
        <v>120</v>
      </c>
      <c r="L9" s="147" t="s">
        <v>123</v>
      </c>
      <c r="M9" s="10" t="s">
        <v>119</v>
      </c>
      <c r="N9" s="143" t="s">
        <v>120</v>
      </c>
      <c r="O9" s="147" t="s">
        <v>123</v>
      </c>
      <c r="P9" s="146" t="s">
        <v>119</v>
      </c>
      <c r="Q9" s="147" t="s">
        <v>120</v>
      </c>
      <c r="R9" s="147" t="s">
        <v>123</v>
      </c>
    </row>
    <row r="10" spans="1:18" ht="30">
      <c r="A10" s="4" t="str">
        <f>'Output-Stakeholder'!A9</f>
        <v>Versatility_1</v>
      </c>
      <c r="B10" s="4" t="str">
        <f>'Output-Stakeholder'!B9</f>
        <v>A1. Boiling performance (rice making)</v>
      </c>
      <c r="C10" s="2">
        <f>IF('Stakeholder Preferences'!X14&gt;'Product Matching for Region'!$C$5,1,0)</f>
        <v>0</v>
      </c>
      <c r="D10" s="2">
        <f>IF('Product Scores'!F16&gt;'Product Matching for Region'!$D$6,1,0)</f>
        <v>0</v>
      </c>
      <c r="E10" s="144">
        <f t="shared" ref="E10:E30" si="0">$C10*D10</f>
        <v>0</v>
      </c>
      <c r="F10" s="144" t="str">
        <f t="shared" ref="F10:F30" si="1">IF($C10=0, IF(D10=1,"Intervention Possible", "-"),IF(D10=1,"Match","R&amp;D Required"))</f>
        <v>-</v>
      </c>
      <c r="G10" s="2">
        <f>IF('Product Scores'!H16&gt;'Product Matching for Region'!$G$6,1,0)</f>
        <v>0</v>
      </c>
      <c r="H10" s="144">
        <f t="shared" ref="H10:H30" si="2">$C10*G10</f>
        <v>0</v>
      </c>
      <c r="I10" s="144" t="str">
        <f t="shared" ref="I10:I30" si="3">IF($C10=0, IF(G10=1,"Intervention Possible", "-"),IF(G10=1,"Match","R&amp;D Required"))</f>
        <v>-</v>
      </c>
      <c r="J10" s="2">
        <f>IF('Product Scores'!J16&gt;'Product Matching for Region'!$J$6,1,0)</f>
        <v>0</v>
      </c>
      <c r="K10" s="144">
        <f t="shared" ref="K10:K30" si="4">$C10*J10</f>
        <v>0</v>
      </c>
      <c r="L10" s="144" t="str">
        <f t="shared" ref="L10:L30" si="5">IF($C10=0, IF(J10=1,"Intervention Possible", "-"),IF(J10=1,"Match","R&amp;D Required"))</f>
        <v>-</v>
      </c>
      <c r="M10" s="2">
        <f>IF('Product Scores'!L16&gt;'Product Matching for Region'!$M$6,1,0)</f>
        <v>0</v>
      </c>
      <c r="N10" s="144">
        <f t="shared" ref="N10:N30" si="6">$C10*M10</f>
        <v>0</v>
      </c>
      <c r="O10" s="144" t="str">
        <f t="shared" ref="O10:O30" si="7">IF($C10=0, IF(M10=1,"Intervention Possible", "-"),IF(M10=1,"Match","R&amp;D Required"))</f>
        <v>-</v>
      </c>
      <c r="P10" s="2">
        <f>IF('Product Scores'!N16&gt;'Product Matching for Region'!$P$6,1,0)</f>
        <v>0</v>
      </c>
      <c r="Q10" s="144">
        <f t="shared" ref="Q10:Q30" si="8">$C10*P10</f>
        <v>0</v>
      </c>
      <c r="R10" s="144" t="str">
        <f t="shared" ref="R10:R30" si="9">IF($C10=0, IF(P10=1,"Intervention Possible", "-"),IF(P10=1,"Match","R&amp;D Required"))</f>
        <v>-</v>
      </c>
    </row>
    <row r="11" spans="1:18" ht="30">
      <c r="A11" s="4"/>
      <c r="B11" s="4" t="str">
        <f>'Output-Stakeholder'!B10</f>
        <v>A2. Roasting performance (roti making)</v>
      </c>
      <c r="C11" s="2">
        <f>IF('Stakeholder Preferences'!X15&gt;'Product Matching for Region'!$C$5,1,0)</f>
        <v>0</v>
      </c>
      <c r="D11" s="2">
        <f>IF('Product Scores'!F17&gt;'Product Matching for Region'!$D$6,1,0)</f>
        <v>0</v>
      </c>
      <c r="E11" s="144">
        <f t="shared" si="0"/>
        <v>0</v>
      </c>
      <c r="F11" s="144" t="str">
        <f t="shared" si="1"/>
        <v>-</v>
      </c>
      <c r="G11" s="2">
        <f>IF('Product Scores'!H17&gt;'Product Matching for Region'!$G$6,1,0)</f>
        <v>0</v>
      </c>
      <c r="H11" s="144">
        <f t="shared" si="2"/>
        <v>0</v>
      </c>
      <c r="I11" s="144" t="str">
        <f t="shared" si="3"/>
        <v>-</v>
      </c>
      <c r="J11" s="2">
        <f>IF('Product Scores'!J17&gt;'Product Matching for Region'!$J$6,1,0)</f>
        <v>0</v>
      </c>
      <c r="K11" s="144">
        <f t="shared" si="4"/>
        <v>0</v>
      </c>
      <c r="L11" s="144" t="str">
        <f t="shared" si="5"/>
        <v>-</v>
      </c>
      <c r="M11" s="2">
        <f>IF('Product Scores'!L17&gt;'Product Matching for Region'!$M$6,1,0)</f>
        <v>0</v>
      </c>
      <c r="N11" s="144">
        <f t="shared" si="6"/>
        <v>0</v>
      </c>
      <c r="O11" s="144" t="str">
        <f t="shared" si="7"/>
        <v>-</v>
      </c>
      <c r="P11" s="2">
        <f>IF('Product Scores'!N17&gt;'Product Matching for Region'!$P$6,1,0)</f>
        <v>0</v>
      </c>
      <c r="Q11" s="144">
        <f t="shared" si="8"/>
        <v>0</v>
      </c>
      <c r="R11" s="144" t="str">
        <f t="shared" si="9"/>
        <v>-</v>
      </c>
    </row>
    <row r="12" spans="1:18" ht="30">
      <c r="A12" s="4"/>
      <c r="B12" s="4" t="str">
        <f>'Output-Stakeholder'!B11</f>
        <v>A3. Frying performance (use of kadhai)</v>
      </c>
      <c r="C12" s="2">
        <f>IF('Stakeholder Preferences'!X16&gt;'Product Matching for Region'!$C$5,1,0)</f>
        <v>0</v>
      </c>
      <c r="D12" s="2">
        <f>IF('Product Scores'!F18&gt;'Product Matching for Region'!$D$6,1,0)</f>
        <v>0</v>
      </c>
      <c r="E12" s="144">
        <f t="shared" si="0"/>
        <v>0</v>
      </c>
      <c r="F12" s="144" t="str">
        <f t="shared" si="1"/>
        <v>-</v>
      </c>
      <c r="G12" s="2">
        <f>IF('Product Scores'!H18&gt;'Product Matching for Region'!$G$6,1,0)</f>
        <v>0</v>
      </c>
      <c r="H12" s="144">
        <f t="shared" si="2"/>
        <v>0</v>
      </c>
      <c r="I12" s="144" t="str">
        <f t="shared" si="3"/>
        <v>-</v>
      </c>
      <c r="J12" s="2">
        <f>IF('Product Scores'!J18&gt;'Product Matching for Region'!$J$6,1,0)</f>
        <v>0</v>
      </c>
      <c r="K12" s="144">
        <f t="shared" si="4"/>
        <v>0</v>
      </c>
      <c r="L12" s="144" t="str">
        <f t="shared" si="5"/>
        <v>-</v>
      </c>
      <c r="M12" s="2">
        <f>IF('Product Scores'!L18&gt;'Product Matching for Region'!$M$6,1,0)</f>
        <v>0</v>
      </c>
      <c r="N12" s="144">
        <f t="shared" si="6"/>
        <v>0</v>
      </c>
      <c r="O12" s="144" t="str">
        <f t="shared" si="7"/>
        <v>-</v>
      </c>
      <c r="P12" s="2">
        <f>IF('Product Scores'!N18&gt;'Product Matching for Region'!$P$6,1,0)</f>
        <v>0</v>
      </c>
      <c r="Q12" s="144">
        <f t="shared" si="8"/>
        <v>0</v>
      </c>
      <c r="R12" s="144" t="str">
        <f t="shared" si="9"/>
        <v>-</v>
      </c>
    </row>
    <row r="13" spans="1:18" ht="30">
      <c r="A13" s="4" t="str">
        <f>'Output-Stakeholder'!A12</f>
        <v>Versatility_2</v>
      </c>
      <c r="B13" s="4" t="str">
        <f>'Output-Stakeholder'!B12</f>
        <v>B1. Ability to modulate heat input to cooking pot</v>
      </c>
      <c r="C13" s="2">
        <f>IF('Stakeholder Preferences'!X17&gt;'Product Matching for Region'!$C$5,1,0)</f>
        <v>0</v>
      </c>
      <c r="D13" s="2">
        <f>IF('Product Scores'!F20&gt;'Product Matching for Region'!$D$6,1,0)</f>
        <v>0</v>
      </c>
      <c r="E13" s="144">
        <f t="shared" si="0"/>
        <v>0</v>
      </c>
      <c r="F13" s="144" t="str">
        <f t="shared" si="1"/>
        <v>-</v>
      </c>
      <c r="G13" s="2">
        <f>IF('Product Scores'!H20&gt;'Product Matching for Region'!$G$6,1,0)</f>
        <v>0</v>
      </c>
      <c r="H13" s="144">
        <f t="shared" si="2"/>
        <v>0</v>
      </c>
      <c r="I13" s="144" t="str">
        <f t="shared" si="3"/>
        <v>-</v>
      </c>
      <c r="J13" s="2">
        <f>IF('Product Scores'!J20&gt;'Product Matching for Region'!$J$6,1,0)</f>
        <v>0</v>
      </c>
      <c r="K13" s="144">
        <f t="shared" si="4"/>
        <v>0</v>
      </c>
      <c r="L13" s="144" t="str">
        <f t="shared" si="5"/>
        <v>-</v>
      </c>
      <c r="M13" s="2">
        <f>IF('Product Scores'!L20&gt;'Product Matching for Region'!$M$6,1,0)</f>
        <v>0</v>
      </c>
      <c r="N13" s="144">
        <f t="shared" si="6"/>
        <v>0</v>
      </c>
      <c r="O13" s="144" t="str">
        <f t="shared" si="7"/>
        <v>-</v>
      </c>
      <c r="P13" s="2">
        <f>IF('Product Scores'!N20&gt;'Product Matching for Region'!$P$6,1,0)</f>
        <v>0</v>
      </c>
      <c r="Q13" s="144">
        <f t="shared" si="8"/>
        <v>0</v>
      </c>
      <c r="R13" s="144" t="str">
        <f t="shared" si="9"/>
        <v>-</v>
      </c>
    </row>
    <row r="14" spans="1:18" ht="30">
      <c r="A14" s="4"/>
      <c r="B14" s="4" t="str">
        <f>'Output-Stakeholder'!B13</f>
        <v>B2. Ability to cook multiple items simultaneously</v>
      </c>
      <c r="C14" s="2">
        <f>IF('Stakeholder Preferences'!X18&gt;'Product Matching for Region'!$C$5,1,0)</f>
        <v>0</v>
      </c>
      <c r="D14" s="2">
        <f>IF('Product Scores'!F21&gt;'Product Matching for Region'!$D$6,1,0)</f>
        <v>0</v>
      </c>
      <c r="E14" s="144">
        <f t="shared" si="0"/>
        <v>0</v>
      </c>
      <c r="F14" s="144" t="str">
        <f t="shared" si="1"/>
        <v>-</v>
      </c>
      <c r="G14" s="2">
        <f>IF('Product Scores'!H21&gt;'Product Matching for Region'!$G$6,1,0)</f>
        <v>0</v>
      </c>
      <c r="H14" s="144">
        <f t="shared" si="2"/>
        <v>0</v>
      </c>
      <c r="I14" s="144" t="str">
        <f t="shared" si="3"/>
        <v>-</v>
      </c>
      <c r="J14" s="2">
        <f>IF('Product Scores'!J21&gt;'Product Matching for Region'!$J$6,1,0)</f>
        <v>0</v>
      </c>
      <c r="K14" s="144">
        <f t="shared" si="4"/>
        <v>0</v>
      </c>
      <c r="L14" s="144" t="str">
        <f t="shared" si="5"/>
        <v>-</v>
      </c>
      <c r="M14" s="2">
        <f>IF('Product Scores'!L21&gt;'Product Matching for Region'!$M$6,1,0)</f>
        <v>0</v>
      </c>
      <c r="N14" s="144">
        <f t="shared" si="6"/>
        <v>0</v>
      </c>
      <c r="O14" s="144" t="str">
        <f t="shared" si="7"/>
        <v>-</v>
      </c>
      <c r="P14" s="2">
        <f>IF('Product Scores'!N21&gt;'Product Matching for Region'!$P$6,1,0)</f>
        <v>0</v>
      </c>
      <c r="Q14" s="144">
        <f t="shared" si="8"/>
        <v>0</v>
      </c>
      <c r="R14" s="144" t="str">
        <f t="shared" si="9"/>
        <v>-</v>
      </c>
    </row>
    <row r="15" spans="1:18" ht="30">
      <c r="A15" s="4"/>
      <c r="B15" s="4" t="str">
        <f>'Output-Stakeholder'!B14</f>
        <v>B3. Ability to deliver non-cooking thermal services</v>
      </c>
      <c r="C15" s="2">
        <f>IF('Stakeholder Preferences'!X19&gt;'Product Matching for Region'!$C$5,1,0)</f>
        <v>0</v>
      </c>
      <c r="D15" s="2">
        <f>IF('Product Scores'!F22&gt;'Product Matching for Region'!$D$6,1,0)</f>
        <v>0</v>
      </c>
      <c r="E15" s="144">
        <f t="shared" si="0"/>
        <v>0</v>
      </c>
      <c r="F15" s="144" t="str">
        <f t="shared" si="1"/>
        <v>-</v>
      </c>
      <c r="G15" s="2">
        <f>IF('Product Scores'!H22&gt;'Product Matching for Region'!$G$6,1,0)</f>
        <v>0</v>
      </c>
      <c r="H15" s="144">
        <f t="shared" si="2"/>
        <v>0</v>
      </c>
      <c r="I15" s="144" t="str">
        <f t="shared" si="3"/>
        <v>-</v>
      </c>
      <c r="J15" s="2">
        <f>IF('Product Scores'!J22&gt;'Product Matching for Region'!$J$6,1,0)</f>
        <v>0</v>
      </c>
      <c r="K15" s="144">
        <f t="shared" si="4"/>
        <v>0</v>
      </c>
      <c r="L15" s="144" t="str">
        <f t="shared" si="5"/>
        <v>-</v>
      </c>
      <c r="M15" s="2">
        <f>IF('Product Scores'!L22&gt;'Product Matching for Region'!$M$6,1,0)</f>
        <v>0</v>
      </c>
      <c r="N15" s="144">
        <f t="shared" si="6"/>
        <v>0</v>
      </c>
      <c r="O15" s="144" t="str">
        <f t="shared" si="7"/>
        <v>-</v>
      </c>
      <c r="P15" s="2">
        <f>IF('Product Scores'!N22&gt;'Product Matching for Region'!$P$6,1,0)</f>
        <v>0</v>
      </c>
      <c r="Q15" s="144">
        <f t="shared" si="8"/>
        <v>0</v>
      </c>
      <c r="R15" s="144" t="str">
        <f t="shared" si="9"/>
        <v>-</v>
      </c>
    </row>
    <row r="16" spans="1:18" ht="30">
      <c r="A16" s="4" t="str">
        <f>'Output-Stakeholder'!A15</f>
        <v>Economics</v>
      </c>
      <c r="B16" s="4" t="str">
        <f>'Output-Stakeholder'!B15</f>
        <v>C1. Operating expense of the device</v>
      </c>
      <c r="C16" s="2">
        <f>IF('Stakeholder Preferences'!X20&gt;'Product Matching for Region'!$C$5,1,0)</f>
        <v>0</v>
      </c>
      <c r="D16" s="2">
        <f>IF('Product Scores'!F24&gt;'Product Matching for Region'!$D$6,1,0)</f>
        <v>0</v>
      </c>
      <c r="E16" s="144">
        <f t="shared" si="0"/>
        <v>0</v>
      </c>
      <c r="F16" s="144" t="str">
        <f t="shared" si="1"/>
        <v>-</v>
      </c>
      <c r="G16" s="2">
        <f>IF('Product Scores'!H24&gt;'Product Matching for Region'!$G$6,1,0)</f>
        <v>0</v>
      </c>
      <c r="H16" s="144">
        <f t="shared" si="2"/>
        <v>0</v>
      </c>
      <c r="I16" s="144" t="str">
        <f t="shared" si="3"/>
        <v>-</v>
      </c>
      <c r="J16" s="2">
        <f>IF('Product Scores'!J24&gt;'Product Matching for Region'!$J$6,1,0)</f>
        <v>0</v>
      </c>
      <c r="K16" s="144">
        <f t="shared" si="4"/>
        <v>0</v>
      </c>
      <c r="L16" s="144" t="str">
        <f t="shared" si="5"/>
        <v>-</v>
      </c>
      <c r="M16" s="2">
        <f>IF('Product Scores'!L24&gt;'Product Matching for Region'!$M$6,1,0)</f>
        <v>0</v>
      </c>
      <c r="N16" s="144">
        <f t="shared" si="6"/>
        <v>0</v>
      </c>
      <c r="O16" s="144" t="str">
        <f t="shared" si="7"/>
        <v>-</v>
      </c>
      <c r="P16" s="2">
        <f>IF('Product Scores'!N24&gt;'Product Matching for Region'!$P$6,1,0)</f>
        <v>0</v>
      </c>
      <c r="Q16" s="144">
        <f t="shared" si="8"/>
        <v>0</v>
      </c>
      <c r="R16" s="144" t="str">
        <f t="shared" si="9"/>
        <v>-</v>
      </c>
    </row>
    <row r="17" spans="1:18">
      <c r="A17" s="4"/>
      <c r="B17" s="4" t="str">
        <f>'Output-Stakeholder'!B16</f>
        <v>C2. Capital cost of the device</v>
      </c>
      <c r="C17" s="2">
        <f>IF('Stakeholder Preferences'!X21&gt;'Product Matching for Region'!$C$5,1,0)</f>
        <v>0</v>
      </c>
      <c r="D17" s="2">
        <f>IF('Product Scores'!F25&gt;'Product Matching for Region'!$D$6,1,0)</f>
        <v>0</v>
      </c>
      <c r="E17" s="144">
        <f t="shared" si="0"/>
        <v>0</v>
      </c>
      <c r="F17" s="144" t="str">
        <f t="shared" si="1"/>
        <v>-</v>
      </c>
      <c r="G17" s="2">
        <f>IF('Product Scores'!H25&gt;'Product Matching for Region'!$G$6,1,0)</f>
        <v>0</v>
      </c>
      <c r="H17" s="144">
        <f t="shared" si="2"/>
        <v>0</v>
      </c>
      <c r="I17" s="144" t="str">
        <f t="shared" si="3"/>
        <v>-</v>
      </c>
      <c r="J17" s="2">
        <f>IF('Product Scores'!J25&gt;'Product Matching for Region'!$J$6,1,0)</f>
        <v>0</v>
      </c>
      <c r="K17" s="144">
        <f t="shared" si="4"/>
        <v>0</v>
      </c>
      <c r="L17" s="144" t="str">
        <f t="shared" si="5"/>
        <v>-</v>
      </c>
      <c r="M17" s="2">
        <f>IF('Product Scores'!L25&gt;'Product Matching for Region'!$M$6,1,0)</f>
        <v>0</v>
      </c>
      <c r="N17" s="144">
        <f t="shared" si="6"/>
        <v>0</v>
      </c>
      <c r="O17" s="144" t="str">
        <f t="shared" si="7"/>
        <v>-</v>
      </c>
      <c r="P17" s="2">
        <f>IF('Product Scores'!N25&gt;'Product Matching for Region'!$P$6,1,0)</f>
        <v>0</v>
      </c>
      <c r="Q17" s="144">
        <f t="shared" si="8"/>
        <v>0</v>
      </c>
      <c r="R17" s="144" t="str">
        <f t="shared" si="9"/>
        <v>-</v>
      </c>
    </row>
    <row r="18" spans="1:18" ht="30">
      <c r="A18" s="4"/>
      <c r="B18" s="4" t="str">
        <f>'Output-Stakeholder'!B17</f>
        <v>C3. Possible direct earning from use</v>
      </c>
      <c r="C18" s="2">
        <f>IF('Stakeholder Preferences'!X22&gt;'Product Matching for Region'!$C$5,1,0)</f>
        <v>0</v>
      </c>
      <c r="D18" s="2">
        <f>IF('Product Scores'!F26&gt;'Product Matching for Region'!$D$6,1,0)</f>
        <v>0</v>
      </c>
      <c r="E18" s="144">
        <f t="shared" si="0"/>
        <v>0</v>
      </c>
      <c r="F18" s="144" t="str">
        <f t="shared" si="1"/>
        <v>-</v>
      </c>
      <c r="G18" s="2">
        <f>IF('Product Scores'!H26&gt;'Product Matching for Region'!$G$6,1,0)</f>
        <v>0</v>
      </c>
      <c r="H18" s="144">
        <f t="shared" si="2"/>
        <v>0</v>
      </c>
      <c r="I18" s="144" t="str">
        <f t="shared" si="3"/>
        <v>-</v>
      </c>
      <c r="J18" s="2">
        <f>IF('Product Scores'!J26&gt;'Product Matching for Region'!$J$6,1,0)</f>
        <v>0</v>
      </c>
      <c r="K18" s="144">
        <f t="shared" si="4"/>
        <v>0</v>
      </c>
      <c r="L18" s="144" t="str">
        <f t="shared" si="5"/>
        <v>-</v>
      </c>
      <c r="M18" s="2">
        <f>IF('Product Scores'!L26&gt;'Product Matching for Region'!$M$6,1,0)</f>
        <v>0</v>
      </c>
      <c r="N18" s="144">
        <f t="shared" si="6"/>
        <v>0</v>
      </c>
      <c r="O18" s="144" t="str">
        <f t="shared" si="7"/>
        <v>-</v>
      </c>
      <c r="P18" s="2">
        <f>IF('Product Scores'!N26&gt;'Product Matching for Region'!$P$6,1,0)</f>
        <v>0</v>
      </c>
      <c r="Q18" s="144">
        <f t="shared" si="8"/>
        <v>0</v>
      </c>
      <c r="R18" s="144" t="str">
        <f t="shared" si="9"/>
        <v>-</v>
      </c>
    </row>
    <row r="19" spans="1:18" ht="30">
      <c r="A19" s="4" t="str">
        <f>'Output-Stakeholder'!A18</f>
        <v xml:space="preserve">Safety	</v>
      </c>
      <c r="B19" s="4" t="str">
        <f>'Output-Stakeholder'!B18</f>
        <v>D1. Smoke and soot emissions</v>
      </c>
      <c r="C19" s="2">
        <f>IF('Stakeholder Preferences'!X23&gt;'Product Matching for Region'!$C$5,1,0)</f>
        <v>0</v>
      </c>
      <c r="D19" s="2">
        <f>IF('Product Scores'!F28&gt;'Product Matching for Region'!$D$6,1,0)</f>
        <v>0</v>
      </c>
      <c r="E19" s="144">
        <f t="shared" si="0"/>
        <v>0</v>
      </c>
      <c r="F19" s="144" t="str">
        <f t="shared" si="1"/>
        <v>-</v>
      </c>
      <c r="G19" s="2">
        <f>IF('Product Scores'!H28&gt;'Product Matching for Region'!$G$6,1,0)</f>
        <v>0</v>
      </c>
      <c r="H19" s="144">
        <f t="shared" si="2"/>
        <v>0</v>
      </c>
      <c r="I19" s="144" t="str">
        <f t="shared" si="3"/>
        <v>-</v>
      </c>
      <c r="J19" s="2">
        <f>IF('Product Scores'!J28&gt;'Product Matching for Region'!$J$6,1,0)</f>
        <v>0</v>
      </c>
      <c r="K19" s="144">
        <f t="shared" si="4"/>
        <v>0</v>
      </c>
      <c r="L19" s="144" t="str">
        <f t="shared" si="5"/>
        <v>-</v>
      </c>
      <c r="M19" s="2">
        <f>IF('Product Scores'!L28&gt;'Product Matching for Region'!$M$6,1,0)</f>
        <v>0</v>
      </c>
      <c r="N19" s="144">
        <f t="shared" si="6"/>
        <v>0</v>
      </c>
      <c r="O19" s="144" t="str">
        <f t="shared" si="7"/>
        <v>-</v>
      </c>
      <c r="P19" s="2">
        <f>IF('Product Scores'!N28&gt;'Product Matching for Region'!$P$6,1,0)</f>
        <v>0</v>
      </c>
      <c r="Q19" s="144">
        <f t="shared" si="8"/>
        <v>0</v>
      </c>
      <c r="R19" s="144" t="str">
        <f t="shared" si="9"/>
        <v>-</v>
      </c>
    </row>
    <row r="20" spans="1:18" ht="30">
      <c r="A20" s="4"/>
      <c r="B20" s="4" t="str">
        <f>'Output-Stakeholder'!B19</f>
        <v>D2. Stability of the device during use</v>
      </c>
      <c r="C20" s="2">
        <f>IF('Stakeholder Preferences'!X24&gt;'Product Matching for Region'!$C$5,1,0)</f>
        <v>0</v>
      </c>
      <c r="D20" s="2">
        <f>IF('Product Scores'!F29&gt;'Product Matching for Region'!$D$6,1,0)</f>
        <v>0</v>
      </c>
      <c r="E20" s="144">
        <f t="shared" si="0"/>
        <v>0</v>
      </c>
      <c r="F20" s="144" t="str">
        <f t="shared" si="1"/>
        <v>-</v>
      </c>
      <c r="G20" s="2">
        <f>IF('Product Scores'!H29&gt;'Product Matching for Region'!$G$6,1,0)</f>
        <v>0</v>
      </c>
      <c r="H20" s="144">
        <f t="shared" si="2"/>
        <v>0</v>
      </c>
      <c r="I20" s="144" t="str">
        <f t="shared" si="3"/>
        <v>-</v>
      </c>
      <c r="J20" s="2">
        <f>IF('Product Scores'!J29&gt;'Product Matching for Region'!$J$6,1,0)</f>
        <v>0</v>
      </c>
      <c r="K20" s="144">
        <f t="shared" si="4"/>
        <v>0</v>
      </c>
      <c r="L20" s="144" t="str">
        <f t="shared" si="5"/>
        <v>-</v>
      </c>
      <c r="M20" s="2">
        <f>IF('Product Scores'!L29&gt;'Product Matching for Region'!$M$6,1,0)</f>
        <v>0</v>
      </c>
      <c r="N20" s="144">
        <f t="shared" si="6"/>
        <v>0</v>
      </c>
      <c r="O20" s="144" t="str">
        <f t="shared" si="7"/>
        <v>-</v>
      </c>
      <c r="P20" s="2">
        <f>IF('Product Scores'!N29&gt;'Product Matching for Region'!$P$6,1,0)</f>
        <v>0</v>
      </c>
      <c r="Q20" s="144">
        <f t="shared" si="8"/>
        <v>0</v>
      </c>
      <c r="R20" s="144" t="str">
        <f t="shared" si="9"/>
        <v>-</v>
      </c>
    </row>
    <row r="21" spans="1:18" ht="30">
      <c r="A21" s="4"/>
      <c r="B21" s="4" t="str">
        <f>'Output-Stakeholder'!B20</f>
        <v>D3. Temperature of outer body of device</v>
      </c>
      <c r="C21" s="2">
        <f>IF('Stakeholder Preferences'!X25&gt;'Product Matching for Region'!$C$5,1,0)</f>
        <v>0</v>
      </c>
      <c r="D21" s="2">
        <f>IF('Product Scores'!F30&gt;'Product Matching for Region'!$D$6,1,0)</f>
        <v>0</v>
      </c>
      <c r="E21" s="144">
        <f t="shared" si="0"/>
        <v>0</v>
      </c>
      <c r="F21" s="144" t="str">
        <f t="shared" si="1"/>
        <v>-</v>
      </c>
      <c r="G21" s="2">
        <f>IF('Product Scores'!H30&gt;'Product Matching for Region'!$G$6,1,0)</f>
        <v>0</v>
      </c>
      <c r="H21" s="144">
        <f t="shared" si="2"/>
        <v>0</v>
      </c>
      <c r="I21" s="144" t="str">
        <f t="shared" si="3"/>
        <v>-</v>
      </c>
      <c r="J21" s="2">
        <f>IF('Product Scores'!J30&gt;'Product Matching for Region'!$J$6,1,0)</f>
        <v>0</v>
      </c>
      <c r="K21" s="144">
        <f t="shared" si="4"/>
        <v>0</v>
      </c>
      <c r="L21" s="144" t="str">
        <f t="shared" si="5"/>
        <v>-</v>
      </c>
      <c r="M21" s="2">
        <f>IF('Product Scores'!L30&gt;'Product Matching for Region'!$M$6,1,0)</f>
        <v>0</v>
      </c>
      <c r="N21" s="144">
        <f t="shared" si="6"/>
        <v>0</v>
      </c>
      <c r="O21" s="144" t="str">
        <f t="shared" si="7"/>
        <v>-</v>
      </c>
      <c r="P21" s="2">
        <f>IF('Product Scores'!N30&gt;'Product Matching for Region'!$P$6,1,0)</f>
        <v>0</v>
      </c>
      <c r="Q21" s="144">
        <f t="shared" si="8"/>
        <v>0</v>
      </c>
      <c r="R21" s="144" t="str">
        <f t="shared" si="9"/>
        <v>-</v>
      </c>
    </row>
    <row r="22" spans="1:18" ht="30">
      <c r="A22" s="4" t="str">
        <f>'Output-Stakeholder'!A21</f>
        <v>Supply and Service</v>
      </c>
      <c r="B22" s="4" t="str">
        <f>'Output-Stakeholder'!B21</f>
        <v>E1. Durability / Expected life in years</v>
      </c>
      <c r="C22" s="2">
        <f>IF('Stakeholder Preferences'!X26&gt;'Product Matching for Region'!$C$5,1,0)</f>
        <v>0</v>
      </c>
      <c r="D22" s="2">
        <f>IF('Product Scores'!F32&gt;'Product Matching for Region'!$D$6,1,0)</f>
        <v>0</v>
      </c>
      <c r="E22" s="144">
        <f t="shared" si="0"/>
        <v>0</v>
      </c>
      <c r="F22" s="144" t="str">
        <f t="shared" si="1"/>
        <v>-</v>
      </c>
      <c r="G22" s="2">
        <f>IF('Product Scores'!H32&gt;'Product Matching for Region'!$G$6,1,0)</f>
        <v>0</v>
      </c>
      <c r="H22" s="144">
        <f t="shared" si="2"/>
        <v>0</v>
      </c>
      <c r="I22" s="144" t="str">
        <f t="shared" si="3"/>
        <v>-</v>
      </c>
      <c r="J22" s="2">
        <f>IF('Product Scores'!J32&gt;'Product Matching for Region'!$J$6,1,0)</f>
        <v>0</v>
      </c>
      <c r="K22" s="144">
        <f t="shared" si="4"/>
        <v>0</v>
      </c>
      <c r="L22" s="144" t="str">
        <f t="shared" si="5"/>
        <v>-</v>
      </c>
      <c r="M22" s="2">
        <f>IF('Product Scores'!L32&gt;'Product Matching for Region'!$M$6,1,0)</f>
        <v>0</v>
      </c>
      <c r="N22" s="144">
        <f t="shared" si="6"/>
        <v>0</v>
      </c>
      <c r="O22" s="144" t="str">
        <f t="shared" si="7"/>
        <v>-</v>
      </c>
      <c r="P22" s="2">
        <f>IF('Product Scores'!N32&gt;'Product Matching for Region'!$P$6,1,0)</f>
        <v>0</v>
      </c>
      <c r="Q22" s="144">
        <f t="shared" si="8"/>
        <v>0</v>
      </c>
      <c r="R22" s="144" t="str">
        <f t="shared" si="9"/>
        <v>-</v>
      </c>
    </row>
    <row r="23" spans="1:18" ht="30">
      <c r="A23" s="4"/>
      <c r="B23" s="4" t="str">
        <f>'Output-Stakeholder'!B22</f>
        <v>E2. Support to user offered by manufacturer</v>
      </c>
      <c r="C23" s="2">
        <f>IF('Stakeholder Preferences'!X27&gt;'Product Matching for Region'!$C$5,1,0)</f>
        <v>0</v>
      </c>
      <c r="D23" s="2">
        <f>IF('Product Scores'!F33&gt;'Product Matching for Region'!$D$6,1,0)</f>
        <v>0</v>
      </c>
      <c r="E23" s="144">
        <f t="shared" si="0"/>
        <v>0</v>
      </c>
      <c r="F23" s="144" t="str">
        <f t="shared" si="1"/>
        <v>-</v>
      </c>
      <c r="G23" s="2">
        <f>IF('Product Scores'!H33&gt;'Product Matching for Region'!$G$6,1,0)</f>
        <v>0</v>
      </c>
      <c r="H23" s="144">
        <f t="shared" si="2"/>
        <v>0</v>
      </c>
      <c r="I23" s="144" t="str">
        <f t="shared" si="3"/>
        <v>-</v>
      </c>
      <c r="J23" s="2">
        <f>IF('Product Scores'!J33&gt;'Product Matching for Region'!$J$6,1,0)</f>
        <v>0</v>
      </c>
      <c r="K23" s="144">
        <f t="shared" si="4"/>
        <v>0</v>
      </c>
      <c r="L23" s="144" t="str">
        <f t="shared" si="5"/>
        <v>-</v>
      </c>
      <c r="M23" s="2">
        <f>IF('Product Scores'!L33&gt;'Product Matching for Region'!$M$6,1,0)</f>
        <v>0</v>
      </c>
      <c r="N23" s="144">
        <f t="shared" si="6"/>
        <v>0</v>
      </c>
      <c r="O23" s="144" t="str">
        <f t="shared" si="7"/>
        <v>-</v>
      </c>
      <c r="P23" s="2">
        <f>IF('Product Scores'!N33&gt;'Product Matching for Region'!$P$6,1,0)</f>
        <v>0</v>
      </c>
      <c r="Q23" s="144">
        <f t="shared" si="8"/>
        <v>0</v>
      </c>
      <c r="R23" s="144" t="str">
        <f t="shared" si="9"/>
        <v>-</v>
      </c>
    </row>
    <row r="24" spans="1:18" ht="30">
      <c r="A24" s="4"/>
      <c r="B24" s="4" t="str">
        <f>'Output-Stakeholder'!B23</f>
        <v>E3. Production capacity of the manufacturer</v>
      </c>
      <c r="C24" s="2">
        <f>IF('Stakeholder Preferences'!X28&gt;'Product Matching for Region'!$C$5,1,0)</f>
        <v>0</v>
      </c>
      <c r="D24" s="2">
        <f>IF('Product Scores'!F34&gt;'Product Matching for Region'!$D$6,1,0)</f>
        <v>0</v>
      </c>
      <c r="E24" s="144">
        <f t="shared" si="0"/>
        <v>0</v>
      </c>
      <c r="F24" s="144" t="str">
        <f t="shared" si="1"/>
        <v>-</v>
      </c>
      <c r="G24" s="2">
        <f>IF('Product Scores'!H34&gt;'Product Matching for Region'!$G$6,1,0)</f>
        <v>0</v>
      </c>
      <c r="H24" s="144">
        <f t="shared" si="2"/>
        <v>0</v>
      </c>
      <c r="I24" s="144" t="str">
        <f t="shared" si="3"/>
        <v>-</v>
      </c>
      <c r="J24" s="2">
        <f>IF('Product Scores'!J34&gt;'Product Matching for Region'!$J$6,1,0)</f>
        <v>0</v>
      </c>
      <c r="K24" s="144">
        <f t="shared" si="4"/>
        <v>0</v>
      </c>
      <c r="L24" s="144" t="str">
        <f t="shared" si="5"/>
        <v>-</v>
      </c>
      <c r="M24" s="2">
        <f>IF('Product Scores'!L34&gt;'Product Matching for Region'!$M$6,1,0)</f>
        <v>0</v>
      </c>
      <c r="N24" s="144">
        <f t="shared" si="6"/>
        <v>0</v>
      </c>
      <c r="O24" s="144" t="str">
        <f t="shared" si="7"/>
        <v>-</v>
      </c>
      <c r="P24" s="2">
        <f>IF('Product Scores'!N34&gt;'Product Matching for Region'!$P$6,1,0)</f>
        <v>0</v>
      </c>
      <c r="Q24" s="144">
        <f t="shared" si="8"/>
        <v>0</v>
      </c>
      <c r="R24" s="144" t="str">
        <f t="shared" si="9"/>
        <v>-</v>
      </c>
    </row>
    <row r="25" spans="1:18">
      <c r="A25" s="4" t="str">
        <f>'Output-Stakeholder'!A24</f>
        <v>Environmental Impacts</v>
      </c>
      <c r="B25" s="4" t="str">
        <f>'Output-Stakeholder'!B24</f>
        <v>F1. Energy Efficiency</v>
      </c>
      <c r="C25" s="2">
        <f>IF('Stakeholder Preferences'!X29&gt;'Product Matching for Region'!$C$5,1,0)</f>
        <v>0</v>
      </c>
      <c r="D25" s="2">
        <f>IF('Product Scores'!F36&gt;'Product Matching for Region'!$D$6,1,0)</f>
        <v>0</v>
      </c>
      <c r="E25" s="144">
        <f t="shared" si="0"/>
        <v>0</v>
      </c>
      <c r="F25" s="144" t="str">
        <f t="shared" si="1"/>
        <v>-</v>
      </c>
      <c r="G25" s="2">
        <f>IF('Product Scores'!H36&gt;'Product Matching for Region'!$G$6,1,0)</f>
        <v>0</v>
      </c>
      <c r="H25" s="144">
        <f t="shared" si="2"/>
        <v>0</v>
      </c>
      <c r="I25" s="144" t="str">
        <f t="shared" si="3"/>
        <v>-</v>
      </c>
      <c r="J25" s="2">
        <f>IF('Product Scores'!J36&gt;'Product Matching for Region'!$J$6,1,0)</f>
        <v>0</v>
      </c>
      <c r="K25" s="144">
        <f t="shared" si="4"/>
        <v>0</v>
      </c>
      <c r="L25" s="144" t="str">
        <f t="shared" si="5"/>
        <v>-</v>
      </c>
      <c r="M25" s="2">
        <f>IF('Product Scores'!L36&gt;'Product Matching for Region'!$M$6,1,0)</f>
        <v>0</v>
      </c>
      <c r="N25" s="144">
        <f t="shared" si="6"/>
        <v>0</v>
      </c>
      <c r="O25" s="144" t="str">
        <f t="shared" si="7"/>
        <v>-</v>
      </c>
      <c r="P25" s="2">
        <f>IF('Product Scores'!N36&gt;'Product Matching for Region'!$P$6,1,0)</f>
        <v>0</v>
      </c>
      <c r="Q25" s="144">
        <f t="shared" si="8"/>
        <v>0</v>
      </c>
      <c r="R25" s="144" t="str">
        <f t="shared" si="9"/>
        <v>-</v>
      </c>
    </row>
    <row r="26" spans="1:18" ht="30">
      <c r="A26" s="4"/>
      <c r="B26" s="4" t="str">
        <f>'Output-Stakeholder'!B25</f>
        <v>F2. Carbon Emission Reduction</v>
      </c>
      <c r="C26" s="2">
        <f>IF('Stakeholder Preferences'!X30&gt;'Product Matching for Region'!$C$5,1,0)</f>
        <v>0</v>
      </c>
      <c r="D26" s="2">
        <f>IF('Product Scores'!F37&gt;'Product Matching for Region'!$D$6,1,0)</f>
        <v>0</v>
      </c>
      <c r="E26" s="144">
        <f t="shared" si="0"/>
        <v>0</v>
      </c>
      <c r="F26" s="144" t="str">
        <f t="shared" si="1"/>
        <v>-</v>
      </c>
      <c r="G26" s="2">
        <f>IF('Product Scores'!H37&gt;'Product Matching for Region'!$G$6,1,0)</f>
        <v>0</v>
      </c>
      <c r="H26" s="144">
        <f t="shared" si="2"/>
        <v>0</v>
      </c>
      <c r="I26" s="144" t="str">
        <f t="shared" si="3"/>
        <v>-</v>
      </c>
      <c r="J26" s="2">
        <f>IF('Product Scores'!J37&gt;'Product Matching for Region'!$J$6,1,0)</f>
        <v>0</v>
      </c>
      <c r="K26" s="144">
        <f t="shared" si="4"/>
        <v>0</v>
      </c>
      <c r="L26" s="144" t="str">
        <f t="shared" si="5"/>
        <v>-</v>
      </c>
      <c r="M26" s="2">
        <f>IF('Product Scores'!L37&gt;'Product Matching for Region'!$M$6,1,0)</f>
        <v>0</v>
      </c>
      <c r="N26" s="144">
        <f t="shared" si="6"/>
        <v>0</v>
      </c>
      <c r="O26" s="144" t="str">
        <f t="shared" si="7"/>
        <v>-</v>
      </c>
      <c r="P26" s="2">
        <f>IF('Product Scores'!N37&gt;'Product Matching for Region'!$P$6,1,0)</f>
        <v>0</v>
      </c>
      <c r="Q26" s="144">
        <f t="shared" si="8"/>
        <v>0</v>
      </c>
      <c r="R26" s="144" t="str">
        <f t="shared" si="9"/>
        <v>-</v>
      </c>
    </row>
    <row r="27" spans="1:18" ht="30">
      <c r="A27" s="4"/>
      <c r="B27" s="4" t="str">
        <f>'Output-Stakeholder'!B26</f>
        <v>F3. Carbon Footprint of the device over its lifecycle</v>
      </c>
      <c r="C27" s="2">
        <f>IF('Stakeholder Preferences'!X31&gt;'Product Matching for Region'!$C$5,1,0)</f>
        <v>0</v>
      </c>
      <c r="D27" s="2">
        <f>IF('Product Scores'!F38&gt;'Product Matching for Region'!$D$6,1,0)</f>
        <v>0</v>
      </c>
      <c r="E27" s="144">
        <f t="shared" si="0"/>
        <v>0</v>
      </c>
      <c r="F27" s="144" t="str">
        <f t="shared" si="1"/>
        <v>-</v>
      </c>
      <c r="G27" s="2">
        <f>IF('Product Scores'!H38&gt;'Product Matching for Region'!$G$6,1,0)</f>
        <v>0</v>
      </c>
      <c r="H27" s="144">
        <f t="shared" si="2"/>
        <v>0</v>
      </c>
      <c r="I27" s="144" t="str">
        <f t="shared" si="3"/>
        <v>-</v>
      </c>
      <c r="J27" s="2">
        <f>IF('Product Scores'!J38&gt;'Product Matching for Region'!$J$6,1,0)</f>
        <v>0</v>
      </c>
      <c r="K27" s="144">
        <f t="shared" si="4"/>
        <v>0</v>
      </c>
      <c r="L27" s="144" t="str">
        <f t="shared" si="5"/>
        <v>-</v>
      </c>
      <c r="M27" s="2">
        <f>IF('Product Scores'!L38&gt;'Product Matching for Region'!$M$6,1,0)</f>
        <v>0</v>
      </c>
      <c r="N27" s="144">
        <f t="shared" si="6"/>
        <v>0</v>
      </c>
      <c r="O27" s="144" t="str">
        <f t="shared" si="7"/>
        <v>-</v>
      </c>
      <c r="P27" s="2">
        <f>IF('Product Scores'!N38&gt;'Product Matching for Region'!$P$6,1,0)</f>
        <v>0</v>
      </c>
      <c r="Q27" s="144">
        <f t="shared" si="8"/>
        <v>0</v>
      </c>
      <c r="R27" s="144" t="str">
        <f t="shared" si="9"/>
        <v>-</v>
      </c>
    </row>
    <row r="28" spans="1:18" ht="30">
      <c r="A28" s="4" t="str">
        <f>'Output-Stakeholder'!A27</f>
        <v xml:space="preserve">Fuel/Energy Source Related Issues </v>
      </c>
      <c r="B28" s="4" t="str">
        <f>'Output-Stakeholder'!B27</f>
        <v>G1. Possibility of using with a range of fuel types</v>
      </c>
      <c r="C28" s="2">
        <f>IF('Stakeholder Preferences'!X32&gt;'Product Matching for Region'!$C$5,1,0)</f>
        <v>0</v>
      </c>
      <c r="D28" s="2">
        <f>IF('Product Scores'!F40&gt;'Product Matching for Region'!$D$6,1,0)</f>
        <v>0</v>
      </c>
      <c r="E28" s="144">
        <f t="shared" si="0"/>
        <v>0</v>
      </c>
      <c r="F28" s="144" t="str">
        <f t="shared" si="1"/>
        <v>-</v>
      </c>
      <c r="G28" s="2">
        <f>IF('Product Scores'!H40&gt;'Product Matching for Region'!$G$6,1,0)</f>
        <v>0</v>
      </c>
      <c r="H28" s="144">
        <f t="shared" si="2"/>
        <v>0</v>
      </c>
      <c r="I28" s="144" t="str">
        <f t="shared" si="3"/>
        <v>-</v>
      </c>
      <c r="J28" s="2">
        <f>IF('Product Scores'!J40&gt;'Product Matching for Region'!$J$6,1,0)</f>
        <v>0</v>
      </c>
      <c r="K28" s="144">
        <f t="shared" si="4"/>
        <v>0</v>
      </c>
      <c r="L28" s="144" t="str">
        <f t="shared" si="5"/>
        <v>-</v>
      </c>
      <c r="M28" s="2">
        <f>IF('Product Scores'!L40&gt;'Product Matching for Region'!$M$6,1,0)</f>
        <v>0</v>
      </c>
      <c r="N28" s="144">
        <f t="shared" si="6"/>
        <v>0</v>
      </c>
      <c r="O28" s="144" t="str">
        <f t="shared" si="7"/>
        <v>-</v>
      </c>
      <c r="P28" s="2">
        <f>IF('Product Scores'!N40&gt;'Product Matching for Region'!$P$6,1,0)</f>
        <v>0</v>
      </c>
      <c r="Q28" s="144">
        <f t="shared" si="8"/>
        <v>0</v>
      </c>
      <c r="R28" s="144" t="str">
        <f t="shared" si="9"/>
        <v>-</v>
      </c>
    </row>
    <row r="29" spans="1:18" ht="30">
      <c r="A29" s="4"/>
      <c r="B29" s="4" t="str">
        <f>'Output-Stakeholder'!B28</f>
        <v>G2. Possibility of procuring fuel locally</v>
      </c>
      <c r="C29" s="2">
        <f>IF('Stakeholder Preferences'!X33&gt;'Product Matching for Region'!$C$5,1,0)</f>
        <v>0</v>
      </c>
      <c r="D29" s="2">
        <f>IF('Product Scores'!F41&gt;'Product Matching for Region'!$D$6,1,0)</f>
        <v>0</v>
      </c>
      <c r="E29" s="144">
        <f t="shared" si="0"/>
        <v>0</v>
      </c>
      <c r="F29" s="144" t="str">
        <f t="shared" si="1"/>
        <v>-</v>
      </c>
      <c r="G29" s="2">
        <f>IF('Product Scores'!H41&gt;'Product Matching for Region'!$G$6,1,0)</f>
        <v>0</v>
      </c>
      <c r="H29" s="144">
        <f t="shared" si="2"/>
        <v>0</v>
      </c>
      <c r="I29" s="144" t="str">
        <f t="shared" si="3"/>
        <v>-</v>
      </c>
      <c r="J29" s="2">
        <f>IF('Product Scores'!J41&gt;'Product Matching for Region'!$J$6,1,0)</f>
        <v>0</v>
      </c>
      <c r="K29" s="144">
        <f t="shared" si="4"/>
        <v>0</v>
      </c>
      <c r="L29" s="144" t="str">
        <f t="shared" si="5"/>
        <v>-</v>
      </c>
      <c r="M29" s="2">
        <f>IF('Product Scores'!L41&gt;'Product Matching for Region'!$M$6,1,0)</f>
        <v>0</v>
      </c>
      <c r="N29" s="144">
        <f t="shared" si="6"/>
        <v>0</v>
      </c>
      <c r="O29" s="144" t="str">
        <f t="shared" si="7"/>
        <v>-</v>
      </c>
      <c r="P29" s="2">
        <f>IF('Product Scores'!N41&gt;'Product Matching for Region'!$P$6,1,0)</f>
        <v>0</v>
      </c>
      <c r="Q29" s="144">
        <f t="shared" si="8"/>
        <v>0</v>
      </c>
      <c r="R29" s="144" t="str">
        <f t="shared" si="9"/>
        <v>-</v>
      </c>
    </row>
    <row r="30" spans="1:18" ht="45">
      <c r="A30" s="4"/>
      <c r="B30" s="4" t="str">
        <f>'Output-Stakeholder'!B29</f>
        <v>G3. Processing of fuel required/not required by user</v>
      </c>
      <c r="C30" s="2">
        <f>IF('Stakeholder Preferences'!X34&gt;'Product Matching for Region'!$C$5,1,0)</f>
        <v>0</v>
      </c>
      <c r="D30" s="2">
        <f>IF('Product Scores'!F42&gt;'Product Matching for Region'!$D$6,1,0)</f>
        <v>0</v>
      </c>
      <c r="E30" s="144">
        <f t="shared" si="0"/>
        <v>0</v>
      </c>
      <c r="F30" s="144" t="str">
        <f t="shared" si="1"/>
        <v>-</v>
      </c>
      <c r="G30" s="2">
        <f>IF('Product Scores'!H42&gt;'Product Matching for Region'!$G$6,1,0)</f>
        <v>0</v>
      </c>
      <c r="H30" s="144">
        <f t="shared" si="2"/>
        <v>0</v>
      </c>
      <c r="I30" s="144" t="str">
        <f t="shared" si="3"/>
        <v>-</v>
      </c>
      <c r="J30" s="2">
        <f>IF('Product Scores'!J42&gt;'Product Matching for Region'!$J$6,1,0)</f>
        <v>0</v>
      </c>
      <c r="K30" s="144">
        <f t="shared" si="4"/>
        <v>0</v>
      </c>
      <c r="L30" s="144" t="str">
        <f t="shared" si="5"/>
        <v>-</v>
      </c>
      <c r="M30" s="2">
        <f>IF('Product Scores'!L42&gt;'Product Matching for Region'!$M$6,1,0)</f>
        <v>0</v>
      </c>
      <c r="N30" s="144">
        <f t="shared" si="6"/>
        <v>0</v>
      </c>
      <c r="O30" s="144" t="str">
        <f t="shared" si="7"/>
        <v>-</v>
      </c>
      <c r="P30" s="2">
        <f>IF('Product Scores'!N42&gt;'Product Matching for Region'!$P$6,1,0)</f>
        <v>0</v>
      </c>
      <c r="Q30" s="144">
        <f t="shared" si="8"/>
        <v>0</v>
      </c>
      <c r="R30" s="144" t="str">
        <f t="shared" si="9"/>
        <v>-</v>
      </c>
    </row>
    <row r="31" spans="1:18" s="1" customFormat="1">
      <c r="A31" s="10" t="s">
        <v>131</v>
      </c>
      <c r="B31" s="10"/>
      <c r="C31" s="10"/>
      <c r="D31" s="10"/>
      <c r="E31" s="143">
        <f>SUM(E10:E30)</f>
        <v>0</v>
      </c>
      <c r="F31" s="143"/>
      <c r="G31" s="10"/>
      <c r="H31" s="143">
        <f>SUM(H10:H30)</f>
        <v>0</v>
      </c>
      <c r="I31" s="143"/>
      <c r="J31" s="10"/>
      <c r="K31" s="143">
        <f>SUM(K10:K30)</f>
        <v>0</v>
      </c>
      <c r="L31" s="143"/>
      <c r="M31" s="10"/>
      <c r="N31" s="143">
        <f>SUM(N10:N30)</f>
        <v>0</v>
      </c>
      <c r="O31" s="143"/>
      <c r="P31" s="10"/>
      <c r="Q31" s="143">
        <f>SUM(Q10:Q30)</f>
        <v>0</v>
      </c>
      <c r="R31" s="143"/>
    </row>
    <row r="33" spans="1:2" ht="15.75">
      <c r="A33" s="149" t="s">
        <v>132</v>
      </c>
    </row>
    <row r="34" spans="1:2" ht="15.75">
      <c r="A34" s="150" t="s">
        <v>125</v>
      </c>
    </row>
    <row r="35" spans="1:2" ht="15.75">
      <c r="A35" s="150" t="s">
        <v>126</v>
      </c>
    </row>
    <row r="37" spans="1:2">
      <c r="A37" s="152" t="s">
        <v>127</v>
      </c>
      <c r="B37" s="152" t="s">
        <v>131</v>
      </c>
    </row>
    <row r="38" spans="1:2">
      <c r="A38" s="153">
        <f>D$8</f>
        <v>0</v>
      </c>
      <c r="B38" s="153">
        <f>E$31</f>
        <v>0</v>
      </c>
    </row>
    <row r="39" spans="1:2">
      <c r="A39" s="153">
        <f>G$8</f>
        <v>0</v>
      </c>
      <c r="B39" s="153">
        <f>H$31</f>
        <v>0</v>
      </c>
    </row>
    <row r="40" spans="1:2">
      <c r="A40" s="153">
        <f>J$8</f>
        <v>0</v>
      </c>
      <c r="B40" s="153">
        <f>K$31</f>
        <v>0</v>
      </c>
    </row>
    <row r="41" spans="1:2">
      <c r="A41" s="153">
        <f>M$8</f>
        <v>0</v>
      </c>
      <c r="B41" s="153">
        <f>N$31</f>
        <v>0</v>
      </c>
    </row>
    <row r="42" spans="1:2">
      <c r="A42" s="153">
        <f>P$8</f>
        <v>0</v>
      </c>
      <c r="B42" s="153">
        <f>Q$31</f>
        <v>0</v>
      </c>
    </row>
    <row r="43" spans="1:2">
      <c r="A43" s="151"/>
      <c r="B43" s="151"/>
    </row>
    <row r="44" spans="1:2">
      <c r="A44" s="161" t="s">
        <v>135</v>
      </c>
      <c r="B44" s="161">
        <f>SUM(C10:C30)</f>
        <v>0</v>
      </c>
    </row>
  </sheetData>
  <sheetProtection sheet="1" objects="1" scenarios="1" selectLockedCells="1"/>
  <mergeCells count="6">
    <mergeCell ref="P8:R8"/>
    <mergeCell ref="A4:B4"/>
    <mergeCell ref="D8:F8"/>
    <mergeCell ref="G8:I8"/>
    <mergeCell ref="J8:L8"/>
    <mergeCell ref="M8:O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Stakeholder Preferences</vt:lpstr>
      <vt:lpstr>Output-Stakeholder</vt:lpstr>
      <vt:lpstr>Product Scores</vt:lpstr>
      <vt:lpstr>Product Matching for Region</vt:lpstr>
    </vt:vector>
  </TitlesOfParts>
  <Company>Toshiba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Priyadarshini Karve</dc:creator>
  <cp:lastModifiedBy>Priyadarshini Karve</cp:lastModifiedBy>
  <dcterms:created xsi:type="dcterms:W3CDTF">2015-04-29T08:55:18Z</dcterms:created>
  <dcterms:modified xsi:type="dcterms:W3CDTF">2016-05-11T16:50:30Z</dcterms:modified>
</cp:coreProperties>
</file>